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GonZuz\Żywność DDS+\Załącznik nr 2 - Wykaz asortymentowo-cenowy\"/>
    </mc:Choice>
  </mc:AlternateContent>
  <xr:revisionPtr revIDLastSave="0" documentId="13_ncr:1_{BDAD6585-5D6B-4426-90E1-A7D56C1DD2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F56" i="1"/>
  <c r="D44" i="1"/>
  <c r="F44" i="1" s="1"/>
  <c r="H44" i="1" s="1"/>
  <c r="D33" i="1"/>
  <c r="F33" i="1" s="1"/>
  <c r="D27" i="1"/>
  <c r="F27" i="1" s="1"/>
  <c r="D9" i="1"/>
  <c r="F9" i="1" s="1"/>
  <c r="H9" i="1" s="1"/>
  <c r="D55" i="1"/>
  <c r="F55" i="1" s="1"/>
  <c r="F57" i="1"/>
  <c r="D53" i="1"/>
  <c r="F53" i="1" s="1"/>
  <c r="H53" i="1" s="1"/>
  <c r="I53" i="1" s="1"/>
  <c r="D51" i="1"/>
  <c r="F51" i="1" s="1"/>
  <c r="H51" i="1" s="1"/>
  <c r="D49" i="1"/>
  <c r="F49" i="1" s="1"/>
  <c r="H49" i="1" s="1"/>
  <c r="D45" i="1"/>
  <c r="F45" i="1" s="1"/>
  <c r="H45" i="1" s="1"/>
  <c r="I45" i="1" s="1"/>
  <c r="D42" i="1"/>
  <c r="F42" i="1" s="1"/>
  <c r="D41" i="1"/>
  <c r="F41" i="1" s="1"/>
  <c r="D39" i="1"/>
  <c r="F39" i="1" s="1"/>
  <c r="D36" i="1"/>
  <c r="F36" i="1" s="1"/>
  <c r="H36" i="1" s="1"/>
  <c r="I36" i="1" s="1"/>
  <c r="D35" i="1"/>
  <c r="F35" i="1" s="1"/>
  <c r="H35" i="1" s="1"/>
  <c r="D30" i="1"/>
  <c r="F30" i="1" s="1"/>
  <c r="D28" i="1"/>
  <c r="F28" i="1" s="1"/>
  <c r="H28" i="1" s="1"/>
  <c r="D26" i="1"/>
  <c r="F26" i="1" s="1"/>
  <c r="D22" i="1"/>
  <c r="F22" i="1" s="1"/>
  <c r="H22" i="1" s="1"/>
  <c r="I22" i="1" s="1"/>
  <c r="D18" i="1"/>
  <c r="F18" i="1" s="1"/>
  <c r="D16" i="1"/>
  <c r="F16" i="1" s="1"/>
  <c r="D15" i="1"/>
  <c r="F15" i="1" s="1"/>
  <c r="H15" i="1" s="1"/>
  <c r="D14" i="1"/>
  <c r="F14" i="1" s="1"/>
  <c r="D10" i="1"/>
  <c r="F10" i="1" s="1"/>
  <c r="D6" i="1"/>
  <c r="F6" i="1" s="1"/>
  <c r="H6" i="1" s="1"/>
  <c r="F11" i="1"/>
  <c r="H11" i="1" s="1"/>
  <c r="I11" i="1" s="1"/>
  <c r="F12" i="1"/>
  <c r="H12" i="1" s="1"/>
  <c r="I12" i="1" s="1"/>
  <c r="F13" i="1"/>
  <c r="F17" i="1"/>
  <c r="F19" i="1"/>
  <c r="H19" i="1" s="1"/>
  <c r="F20" i="1"/>
  <c r="F21" i="1"/>
  <c r="H21" i="1" s="1"/>
  <c r="I21" i="1" s="1"/>
  <c r="F23" i="1"/>
  <c r="H23" i="1" s="1"/>
  <c r="F24" i="1"/>
  <c r="H24" i="1" s="1"/>
  <c r="F25" i="1"/>
  <c r="F29" i="1"/>
  <c r="H29" i="1" s="1"/>
  <c r="F31" i="1"/>
  <c r="F32" i="1"/>
  <c r="F34" i="1"/>
  <c r="F37" i="1"/>
  <c r="H37" i="1" s="1"/>
  <c r="I37" i="1" s="1"/>
  <c r="F38" i="1"/>
  <c r="H38" i="1" s="1"/>
  <c r="I38" i="1" s="1"/>
  <c r="F40" i="1"/>
  <c r="H40" i="1" s="1"/>
  <c r="F43" i="1"/>
  <c r="F46" i="1"/>
  <c r="H46" i="1" s="1"/>
  <c r="F47" i="1"/>
  <c r="H47" i="1" s="1"/>
  <c r="I47" i="1" s="1"/>
  <c r="F48" i="1"/>
  <c r="F50" i="1"/>
  <c r="F52" i="1"/>
  <c r="H52" i="1" s="1"/>
  <c r="F54" i="1"/>
  <c r="H54" i="1" s="1"/>
  <c r="I54" i="1" s="1"/>
  <c r="F7" i="1"/>
  <c r="H7" i="1" s="1"/>
  <c r="F8" i="1"/>
  <c r="H8" i="1" s="1"/>
  <c r="H55" i="1" l="1"/>
  <c r="I55" i="1"/>
  <c r="I40" i="1"/>
  <c r="I23" i="1"/>
  <c r="H20" i="1"/>
  <c r="I20" i="1" s="1"/>
  <c r="I29" i="1"/>
  <c r="H17" i="1"/>
  <c r="I17" i="1" s="1"/>
  <c r="H57" i="1"/>
  <c r="I57" i="1" s="1"/>
  <c r="H39" i="1"/>
  <c r="I39" i="1" s="1"/>
  <c r="H18" i="1"/>
  <c r="I18" i="1" s="1"/>
  <c r="H16" i="1"/>
  <c r="I16" i="1" s="1"/>
  <c r="H14" i="1"/>
  <c r="I14" i="1" s="1"/>
  <c r="I19" i="1"/>
  <c r="H13" i="1"/>
  <c r="I13" i="1" s="1"/>
  <c r="I46" i="1"/>
  <c r="H42" i="1"/>
  <c r="I42" i="1" s="1"/>
  <c r="H27" i="1"/>
  <c r="I27" i="1" s="1"/>
  <c r="H25" i="1"/>
  <c r="I25" i="1" s="1"/>
  <c r="I51" i="1"/>
  <c r="I8" i="1"/>
  <c r="H34" i="1"/>
  <c r="I34" i="1" s="1"/>
  <c r="I52" i="1"/>
  <c r="H50" i="1"/>
  <c r="I50" i="1" s="1"/>
  <c r="I49" i="1"/>
  <c r="H48" i="1"/>
  <c r="I48" i="1" s="1"/>
  <c r="I44" i="1"/>
  <c r="H43" i="1"/>
  <c r="I43" i="1" s="1"/>
  <c r="H41" i="1"/>
  <c r="I41" i="1" s="1"/>
  <c r="I35" i="1"/>
  <c r="H33" i="1"/>
  <c r="I33" i="1" s="1"/>
  <c r="H32" i="1"/>
  <c r="I32" i="1" s="1"/>
  <c r="H31" i="1"/>
  <c r="I31" i="1" s="1"/>
  <c r="H30" i="1"/>
  <c r="I30" i="1" s="1"/>
  <c r="I28" i="1"/>
  <c r="H26" i="1"/>
  <c r="I26" i="1" s="1"/>
  <c r="I24" i="1"/>
  <c r="I15" i="1"/>
  <c r="H10" i="1"/>
  <c r="I10" i="1" s="1"/>
  <c r="I9" i="1"/>
  <c r="I7" i="1"/>
  <c r="F58" i="1"/>
  <c r="I6" i="1"/>
  <c r="H58" i="1" l="1"/>
  <c r="I58" i="1"/>
</calcChain>
</file>

<file path=xl/sharedStrings.xml><?xml version="1.0" encoding="utf-8"?>
<sst xmlns="http://schemas.openxmlformats.org/spreadsheetml/2006/main" count="225" uniqueCount="125">
  <si>
    <t>WYKAZ ASORTYMENTOWO-CENOWY</t>
  </si>
  <si>
    <t>Lp</t>
  </si>
  <si>
    <t>Opis Przedmiotu zamówienia</t>
  </si>
  <si>
    <t>JM.</t>
  </si>
  <si>
    <t>Szacunkowa ilość dostawy półrocznej</t>
  </si>
  <si>
    <t>Podatek VAT %</t>
  </si>
  <si>
    <t>Minimalny termin przydatności do spożycia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</si>
  <si>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</si>
  <si>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</si>
  <si>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</si>
  <si>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</si>
  <si>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</si>
  <si>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</si>
  <si>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</si>
  <si>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</si>
  <si>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</si>
  <si>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</si>
  <si>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</si>
  <si>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</si>
  <si>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</si>
  <si>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</si>
  <si>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</si>
  <si>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</si>
  <si>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</si>
  <si>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</si>
  <si>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</si>
  <si>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</si>
  <si>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</si>
  <si>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</si>
  <si>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</si>
  <si>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</si>
  <si>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</si>
  <si>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</si>
  <si>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</si>
  <si>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</si>
  <si>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</si>
  <si>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</si>
  <si>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</si>
  <si>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</si>
  <si>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</si>
  <si>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</si>
  <si>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</si>
  <si>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</si>
  <si>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Cena jedn. netto zł</t>
  </si>
  <si>
    <t>Wartość ogółem półrocznej dostawy netto zł</t>
  </si>
  <si>
    <t xml:space="preserve">Podatek kwota zł </t>
  </si>
  <si>
    <t>Wartość ogółem półrocznej dostawy brutto zł</t>
  </si>
  <si>
    <t>WARTOŚĆ OGÓŁEM:</t>
  </si>
  <si>
    <t>Wszystkie ceny ujęte w formularzu cenowym należy podać z dokładnością do dwóch miejsc po przecinku!</t>
  </si>
  <si>
    <t>banan</t>
  </si>
  <si>
    <t>szt</t>
  </si>
  <si>
    <t>burak czerwony</t>
  </si>
  <si>
    <t>cebula</t>
  </si>
  <si>
    <t>cytryna</t>
  </si>
  <si>
    <t>czosnek</t>
  </si>
  <si>
    <t xml:space="preserve">gruszka </t>
  </si>
  <si>
    <t>imbir świeży</t>
  </si>
  <si>
    <t>jabłko</t>
  </si>
  <si>
    <t>Jaś fasola średnia</t>
  </si>
  <si>
    <t>kapusta kiszona 1kg</t>
  </si>
  <si>
    <t>kalarepa</t>
  </si>
  <si>
    <t>kapusta biała</t>
  </si>
  <si>
    <t>kapusta biała młoda</t>
  </si>
  <si>
    <t>kapusta czerwona</t>
  </si>
  <si>
    <t>kapusta pekińska</t>
  </si>
  <si>
    <t>kapusta włoska</t>
  </si>
  <si>
    <t>kiwi</t>
  </si>
  <si>
    <t>koperek świeży</t>
  </si>
  <si>
    <t>mandarynki</t>
  </si>
  <si>
    <t>marchew</t>
  </si>
  <si>
    <t>nektarynka</t>
  </si>
  <si>
    <t>ogórek świeży</t>
  </si>
  <si>
    <t>papryka czerwona/zielona/żółta</t>
  </si>
  <si>
    <t>pieczarka</t>
  </si>
  <si>
    <t>Pietruszka korzeń</t>
  </si>
  <si>
    <t>pietruszka zielona(pęczek)</t>
  </si>
  <si>
    <t>pomarańcze</t>
  </si>
  <si>
    <t>pomidor</t>
  </si>
  <si>
    <t xml:space="preserve">por </t>
  </si>
  <si>
    <t>rzepa biała</t>
  </si>
  <si>
    <t>rzodkiew czerwona(pęczek)</t>
  </si>
  <si>
    <t xml:space="preserve">szt </t>
  </si>
  <si>
    <t>sałata lodowa</t>
  </si>
  <si>
    <t>36.</t>
  </si>
  <si>
    <t>37.</t>
  </si>
  <si>
    <t>38.</t>
  </si>
  <si>
    <t>40.</t>
  </si>
  <si>
    <t>41.</t>
  </si>
  <si>
    <t>42.</t>
  </si>
  <si>
    <t>43.</t>
  </si>
  <si>
    <t>44.</t>
  </si>
  <si>
    <t>45.</t>
  </si>
  <si>
    <t>sałata zielona masłowa</t>
  </si>
  <si>
    <t>seler</t>
  </si>
  <si>
    <t>szczypiorek  (pęczek)</t>
  </si>
  <si>
    <t>Ziemniaki typu B,C</t>
  </si>
  <si>
    <t>Ogórek kiszony 0,5kg</t>
  </si>
  <si>
    <t>Arbuz</t>
  </si>
  <si>
    <t>3/5 upływu terminu ważności</t>
  </si>
  <si>
    <t>TERMINY DOSTAWY: 2 razy w tygodniu w godz. 6:00 do 8:00</t>
  </si>
  <si>
    <t>…………………………………………………..
Niniejszy formularz należy opatrzyć
kwalifikowanym podpisem elektronicznym,
podpisem zaufanym
lub podpisem osobistym osoby uprawnionej</t>
  </si>
  <si>
    <t>46.</t>
  </si>
  <si>
    <t>47.</t>
  </si>
  <si>
    <t>48.</t>
  </si>
  <si>
    <t>49.</t>
  </si>
  <si>
    <t>50.</t>
  </si>
  <si>
    <t>51.</t>
  </si>
  <si>
    <t>kalafior świeży</t>
  </si>
  <si>
    <t xml:space="preserve">Soczewica czerwona suszona </t>
  </si>
  <si>
    <t>cukinia swieża</t>
  </si>
  <si>
    <t>Dynia Hokkaido</t>
  </si>
  <si>
    <t>Fasolka szparagowa swieża</t>
  </si>
  <si>
    <t>Winogrona</t>
  </si>
  <si>
    <t>Susz wigilijny 250g</t>
  </si>
  <si>
    <t>Brzoskwinie</t>
  </si>
  <si>
    <t>ogórek kiszony 3 kg (40x3kg)</t>
  </si>
  <si>
    <t>Cieciorka 5 kg (1x5kg)</t>
  </si>
  <si>
    <t>Groch łuskany 5kg (1x5kg)</t>
  </si>
  <si>
    <t>kapusta kiszona 5 kg (40x5kg)</t>
  </si>
  <si>
    <t>Truskawki</t>
  </si>
  <si>
    <t>39.</t>
  </si>
  <si>
    <t>Sałatka jarzynowa op. 1kg</t>
  </si>
  <si>
    <t>52.</t>
  </si>
  <si>
    <t>Sukcesywna dostawa artykułów spożywczych do Ośrodka Pomocy Społecznej w Czechowicach-Dziedzicach</t>
  </si>
  <si>
    <r>
      <rPr>
        <sz val="10"/>
        <rFont val="Arial"/>
        <family val="2"/>
        <charset val="238"/>
      </rPr>
      <t xml:space="preserve">OPS.DKA.260.3.2023 </t>
    </r>
    <r>
      <rPr>
        <sz val="10"/>
        <color theme="7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       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</t>
    </r>
    <r>
      <rPr>
        <b/>
        <sz val="10"/>
        <color theme="1"/>
        <rFont val="Arial"/>
        <family val="2"/>
        <charset val="238"/>
      </rPr>
      <t>Załącznik nr 2.2 do Zapytania Ofertowego pakiet II - WARZYWA I OWOCE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</si>
</sst>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u/>
      <sz val="10"/>
      <color rgb="FFC00000"/>
      <name val="Arial"/>
      <family val="2"/>
      <charset val="238"/>
    </font>
    <font>
      <sz val="10"/>
      <color theme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 diagonalUp="1"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8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A2" sqref="A2:J2"/>
    </sheetView>
  </sheetViews>
  <sheetFormatPr defaultRowHeight="15" x14ac:dyDescent="0.25"/>
  <cols>
    <col min="1" max="1" width="4.5703125" customWidth="1"/>
    <col min="2" max="2" width="22.28515625" customWidth="1"/>
    <col min="3" max="3" width="10.28515625" customWidth="1"/>
    <col min="4" max="4" width="18.7109375" customWidth="1"/>
    <col min="5" max="5" width="14.140625" customWidth="1"/>
    <col min="6" max="6" width="16.42578125" customWidth="1"/>
    <col min="9" max="9" width="16.140625" customWidth="1"/>
    <col min="10" max="10" width="13.140625" customWidth="1"/>
  </cols>
  <sheetData>
    <row r="1" spans="1:10" ht="45.75" customHeight="1" thickBot="1" x14ac:dyDescent="0.3">
      <c r="A1" s="33" t="s">
        <v>123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5" customHeight="1" x14ac:dyDescent="0.25">
      <c r="A2" s="36" t="s">
        <v>124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48.75" customHeight="1" x14ac:dyDescent="0.25">
      <c r="A3" s="41" t="s">
        <v>99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41.25" customHeight="1" thickBot="1" x14ac:dyDescent="0.3">
      <c r="A4" s="37" t="s">
        <v>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51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43</v>
      </c>
      <c r="F5" s="1" t="s">
        <v>44</v>
      </c>
      <c r="G5" s="1" t="s">
        <v>5</v>
      </c>
      <c r="H5" s="1" t="s">
        <v>45</v>
      </c>
      <c r="I5" s="1" t="s">
        <v>46</v>
      </c>
      <c r="J5" s="2" t="s">
        <v>6</v>
      </c>
    </row>
    <row r="6" spans="1:10" ht="39" thickBot="1" x14ac:dyDescent="0.3">
      <c r="A6" s="10" t="s">
        <v>7</v>
      </c>
      <c r="B6" s="14" t="s">
        <v>49</v>
      </c>
      <c r="C6" s="15" t="s">
        <v>8</v>
      </c>
      <c r="D6" s="16">
        <f>SUM(180+20)</f>
        <v>200</v>
      </c>
      <c r="E6" s="3"/>
      <c r="F6" s="3">
        <f>(D6*E6)</f>
        <v>0</v>
      </c>
      <c r="G6" s="11"/>
      <c r="H6" s="3">
        <f>(F6*G6)</f>
        <v>0</v>
      </c>
      <c r="I6" s="3">
        <f>SUM(F6+H6)</f>
        <v>0</v>
      </c>
      <c r="J6" s="4" t="s">
        <v>98</v>
      </c>
    </row>
    <row r="7" spans="1:10" ht="39" thickBot="1" x14ac:dyDescent="0.3">
      <c r="A7" s="10" t="s">
        <v>9</v>
      </c>
      <c r="B7" s="17" t="s">
        <v>107</v>
      </c>
      <c r="C7" s="18" t="s">
        <v>50</v>
      </c>
      <c r="D7" s="19">
        <v>20</v>
      </c>
      <c r="E7" s="5"/>
      <c r="F7" s="5">
        <f t="shared" ref="F7:F57" si="0">(D7*E7)</f>
        <v>0</v>
      </c>
      <c r="G7" s="5"/>
      <c r="H7" s="5">
        <f t="shared" ref="H7:H57" si="1">(F7*G7)</f>
        <v>0</v>
      </c>
      <c r="I7" s="5">
        <f t="shared" ref="I7:I57" si="2">SUM(F7+H7)</f>
        <v>0</v>
      </c>
      <c r="J7" s="6" t="s">
        <v>98</v>
      </c>
    </row>
    <row r="8" spans="1:10" ht="39" thickBot="1" x14ac:dyDescent="0.3">
      <c r="A8" s="10" t="s">
        <v>10</v>
      </c>
      <c r="B8" s="17" t="s">
        <v>51</v>
      </c>
      <c r="C8" s="18" t="s">
        <v>8</v>
      </c>
      <c r="D8" s="20">
        <v>200</v>
      </c>
      <c r="E8" s="5"/>
      <c r="F8" s="5">
        <f t="shared" si="0"/>
        <v>0</v>
      </c>
      <c r="G8" s="5"/>
      <c r="H8" s="5">
        <f t="shared" si="1"/>
        <v>0</v>
      </c>
      <c r="I8" s="5">
        <f t="shared" si="2"/>
        <v>0</v>
      </c>
      <c r="J8" s="6" t="s">
        <v>98</v>
      </c>
    </row>
    <row r="9" spans="1:10" ht="39" thickBot="1" x14ac:dyDescent="0.3">
      <c r="A9" s="10" t="s">
        <v>11</v>
      </c>
      <c r="B9" s="17" t="s">
        <v>52</v>
      </c>
      <c r="C9" s="18" t="s">
        <v>8</v>
      </c>
      <c r="D9" s="20">
        <f>SUM(120+10+3)</f>
        <v>133</v>
      </c>
      <c r="E9" s="5"/>
      <c r="F9" s="5">
        <f t="shared" si="0"/>
        <v>0</v>
      </c>
      <c r="G9" s="5"/>
      <c r="H9" s="5">
        <f t="shared" si="1"/>
        <v>0</v>
      </c>
      <c r="I9" s="5">
        <f t="shared" si="2"/>
        <v>0</v>
      </c>
      <c r="J9" s="6" t="s">
        <v>98</v>
      </c>
    </row>
    <row r="10" spans="1:10" ht="39" thickBot="1" x14ac:dyDescent="0.3">
      <c r="A10" s="10" t="s">
        <v>12</v>
      </c>
      <c r="B10" s="17" t="s">
        <v>53</v>
      </c>
      <c r="C10" s="18" t="s">
        <v>8</v>
      </c>
      <c r="D10" s="20">
        <f>SUM(4+3)</f>
        <v>7</v>
      </c>
      <c r="E10" s="5"/>
      <c r="F10" s="5">
        <f t="shared" si="0"/>
        <v>0</v>
      </c>
      <c r="G10" s="5"/>
      <c r="H10" s="5">
        <f t="shared" si="1"/>
        <v>0</v>
      </c>
      <c r="I10" s="5">
        <f t="shared" si="2"/>
        <v>0</v>
      </c>
      <c r="J10" s="6" t="s">
        <v>98</v>
      </c>
    </row>
    <row r="11" spans="1:10" ht="39" thickBot="1" x14ac:dyDescent="0.3">
      <c r="A11" s="10" t="s">
        <v>13</v>
      </c>
      <c r="B11" s="17" t="s">
        <v>54</v>
      </c>
      <c r="C11" s="18" t="s">
        <v>50</v>
      </c>
      <c r="D11" s="20">
        <v>60</v>
      </c>
      <c r="E11" s="5"/>
      <c r="F11" s="5">
        <f t="shared" si="0"/>
        <v>0</v>
      </c>
      <c r="G11" s="5"/>
      <c r="H11" s="5">
        <f t="shared" si="1"/>
        <v>0</v>
      </c>
      <c r="I11" s="5">
        <f t="shared" si="2"/>
        <v>0</v>
      </c>
      <c r="J11" s="6" t="s">
        <v>98</v>
      </c>
    </row>
    <row r="12" spans="1:10" ht="39" thickBot="1" x14ac:dyDescent="0.3">
      <c r="A12" s="10" t="s">
        <v>14</v>
      </c>
      <c r="B12" s="21" t="s">
        <v>55</v>
      </c>
      <c r="C12" s="18" t="s">
        <v>8</v>
      </c>
      <c r="D12" s="18">
        <v>30</v>
      </c>
      <c r="E12" s="5"/>
      <c r="F12" s="5">
        <f t="shared" si="0"/>
        <v>0</v>
      </c>
      <c r="G12" s="5"/>
      <c r="H12" s="5">
        <f t="shared" si="1"/>
        <v>0</v>
      </c>
      <c r="I12" s="5">
        <f t="shared" si="2"/>
        <v>0</v>
      </c>
      <c r="J12" s="6" t="s">
        <v>98</v>
      </c>
    </row>
    <row r="13" spans="1:10" ht="39" thickBot="1" x14ac:dyDescent="0.3">
      <c r="A13" s="10" t="s">
        <v>15</v>
      </c>
      <c r="B13" s="21" t="s">
        <v>56</v>
      </c>
      <c r="C13" s="18" t="s">
        <v>8</v>
      </c>
      <c r="D13" s="18">
        <v>1.5</v>
      </c>
      <c r="E13" s="5"/>
      <c r="F13" s="5">
        <f t="shared" si="0"/>
        <v>0</v>
      </c>
      <c r="G13" s="5"/>
      <c r="H13" s="5">
        <f t="shared" si="1"/>
        <v>0</v>
      </c>
      <c r="I13" s="5">
        <f t="shared" si="2"/>
        <v>0</v>
      </c>
      <c r="J13" s="6" t="s">
        <v>98</v>
      </c>
    </row>
    <row r="14" spans="1:10" ht="39" thickBot="1" x14ac:dyDescent="0.3">
      <c r="A14" s="10" t="s">
        <v>16</v>
      </c>
      <c r="B14" s="21" t="s">
        <v>57</v>
      </c>
      <c r="C14" s="18" t="s">
        <v>8</v>
      </c>
      <c r="D14" s="18">
        <f>SUM(300+20)</f>
        <v>320</v>
      </c>
      <c r="E14" s="5"/>
      <c r="F14" s="5">
        <f t="shared" si="0"/>
        <v>0</v>
      </c>
      <c r="G14" s="5"/>
      <c r="H14" s="5">
        <f t="shared" si="1"/>
        <v>0</v>
      </c>
      <c r="I14" s="5">
        <f t="shared" si="2"/>
        <v>0</v>
      </c>
      <c r="J14" s="6" t="s">
        <v>98</v>
      </c>
    </row>
    <row r="15" spans="1:10" ht="39" thickBot="1" x14ac:dyDescent="0.3">
      <c r="A15" s="10" t="s">
        <v>17</v>
      </c>
      <c r="B15" s="21" t="s">
        <v>58</v>
      </c>
      <c r="C15" s="18" t="s">
        <v>8</v>
      </c>
      <c r="D15" s="18">
        <f>SUM(20+12)</f>
        <v>32</v>
      </c>
      <c r="E15" s="5"/>
      <c r="F15" s="5">
        <f t="shared" si="0"/>
        <v>0</v>
      </c>
      <c r="G15" s="5"/>
      <c r="H15" s="5">
        <f t="shared" si="1"/>
        <v>0</v>
      </c>
      <c r="I15" s="5">
        <f t="shared" si="2"/>
        <v>0</v>
      </c>
      <c r="J15" s="6" t="s">
        <v>98</v>
      </c>
    </row>
    <row r="16" spans="1:10" ht="39" thickBot="1" x14ac:dyDescent="0.3">
      <c r="A16" s="10" t="s">
        <v>18</v>
      </c>
      <c r="B16" s="21" t="s">
        <v>59</v>
      </c>
      <c r="C16" s="18" t="s">
        <v>50</v>
      </c>
      <c r="D16" s="18">
        <f>SUM(20+6)</f>
        <v>26</v>
      </c>
      <c r="E16" s="5"/>
      <c r="F16" s="5">
        <f t="shared" si="0"/>
        <v>0</v>
      </c>
      <c r="G16" s="5"/>
      <c r="H16" s="5">
        <f t="shared" si="1"/>
        <v>0</v>
      </c>
      <c r="I16" s="5">
        <f t="shared" si="2"/>
        <v>0</v>
      </c>
      <c r="J16" s="6" t="s">
        <v>98</v>
      </c>
    </row>
    <row r="17" spans="1:10" ht="39" thickBot="1" x14ac:dyDescent="0.3">
      <c r="A17" s="10" t="s">
        <v>19</v>
      </c>
      <c r="B17" s="21" t="s">
        <v>60</v>
      </c>
      <c r="C17" s="18" t="s">
        <v>50</v>
      </c>
      <c r="D17" s="18">
        <v>35</v>
      </c>
      <c r="E17" s="7"/>
      <c r="F17" s="5">
        <f t="shared" si="0"/>
        <v>0</v>
      </c>
      <c r="G17" s="7"/>
      <c r="H17" s="5">
        <f t="shared" si="1"/>
        <v>0</v>
      </c>
      <c r="I17" s="5">
        <f t="shared" si="2"/>
        <v>0</v>
      </c>
      <c r="J17" s="6" t="s">
        <v>98</v>
      </c>
    </row>
    <row r="18" spans="1:10" ht="39" thickBot="1" x14ac:dyDescent="0.3">
      <c r="A18" s="10" t="s">
        <v>20</v>
      </c>
      <c r="B18" s="21" t="s">
        <v>61</v>
      </c>
      <c r="C18" s="18" t="s">
        <v>8</v>
      </c>
      <c r="D18" s="18">
        <f>SUM(100+10)</f>
        <v>110</v>
      </c>
      <c r="E18" s="7"/>
      <c r="F18" s="5">
        <f t="shared" si="0"/>
        <v>0</v>
      </c>
      <c r="G18" s="7"/>
      <c r="H18" s="5">
        <f t="shared" si="1"/>
        <v>0</v>
      </c>
      <c r="I18" s="5">
        <f t="shared" si="2"/>
        <v>0</v>
      </c>
      <c r="J18" s="6" t="s">
        <v>98</v>
      </c>
    </row>
    <row r="19" spans="1:10" ht="39" thickBot="1" x14ac:dyDescent="0.3">
      <c r="A19" s="10" t="s">
        <v>21</v>
      </c>
      <c r="B19" s="21" t="s">
        <v>62</v>
      </c>
      <c r="C19" s="18" t="s">
        <v>50</v>
      </c>
      <c r="D19" s="18">
        <v>30</v>
      </c>
      <c r="E19" s="7"/>
      <c r="F19" s="5">
        <f t="shared" si="0"/>
        <v>0</v>
      </c>
      <c r="G19" s="7"/>
      <c r="H19" s="5">
        <f t="shared" si="1"/>
        <v>0</v>
      </c>
      <c r="I19" s="5">
        <f t="shared" si="2"/>
        <v>0</v>
      </c>
      <c r="J19" s="6" t="s">
        <v>98</v>
      </c>
    </row>
    <row r="20" spans="1:10" ht="39" thickBot="1" x14ac:dyDescent="0.3">
      <c r="A20" s="10" t="s">
        <v>22</v>
      </c>
      <c r="B20" s="21" t="s">
        <v>63</v>
      </c>
      <c r="C20" s="18" t="s">
        <v>8</v>
      </c>
      <c r="D20" s="18">
        <v>50</v>
      </c>
      <c r="E20" s="7"/>
      <c r="F20" s="5">
        <f t="shared" si="0"/>
        <v>0</v>
      </c>
      <c r="G20" s="7"/>
      <c r="H20" s="5">
        <f t="shared" si="1"/>
        <v>0</v>
      </c>
      <c r="I20" s="5">
        <f t="shared" si="2"/>
        <v>0</v>
      </c>
      <c r="J20" s="6" t="s">
        <v>98</v>
      </c>
    </row>
    <row r="21" spans="1:10" ht="39" thickBot="1" x14ac:dyDescent="0.3">
      <c r="A21" s="10" t="s">
        <v>23</v>
      </c>
      <c r="B21" s="21" t="s">
        <v>118</v>
      </c>
      <c r="C21" s="18" t="s">
        <v>50</v>
      </c>
      <c r="D21" s="18">
        <v>40</v>
      </c>
      <c r="E21" s="7"/>
      <c r="F21" s="5">
        <f t="shared" si="0"/>
        <v>0</v>
      </c>
      <c r="G21" s="7"/>
      <c r="H21" s="5">
        <f t="shared" si="1"/>
        <v>0</v>
      </c>
      <c r="I21" s="5">
        <f t="shared" si="2"/>
        <v>0</v>
      </c>
      <c r="J21" s="6" t="s">
        <v>98</v>
      </c>
    </row>
    <row r="22" spans="1:10" ht="39" thickBot="1" x14ac:dyDescent="0.3">
      <c r="A22" s="10" t="s">
        <v>24</v>
      </c>
      <c r="B22" s="21" t="s">
        <v>64</v>
      </c>
      <c r="C22" s="18" t="s">
        <v>50</v>
      </c>
      <c r="D22" s="18">
        <f>SUM(15+20)</f>
        <v>35</v>
      </c>
      <c r="E22" s="7"/>
      <c r="F22" s="5">
        <f t="shared" si="0"/>
        <v>0</v>
      </c>
      <c r="G22" s="7"/>
      <c r="H22" s="5">
        <f t="shared" si="1"/>
        <v>0</v>
      </c>
      <c r="I22" s="5">
        <f t="shared" si="2"/>
        <v>0</v>
      </c>
      <c r="J22" s="6" t="s">
        <v>98</v>
      </c>
    </row>
    <row r="23" spans="1:10" ht="39" thickBot="1" x14ac:dyDescent="0.3">
      <c r="A23" s="10" t="s">
        <v>25</v>
      </c>
      <c r="B23" s="21" t="s">
        <v>65</v>
      </c>
      <c r="C23" s="18" t="s">
        <v>50</v>
      </c>
      <c r="D23" s="18">
        <v>20</v>
      </c>
      <c r="E23" s="7"/>
      <c r="F23" s="5">
        <f t="shared" si="0"/>
        <v>0</v>
      </c>
      <c r="G23" s="7"/>
      <c r="H23" s="5">
        <f t="shared" si="1"/>
        <v>0</v>
      </c>
      <c r="I23" s="5">
        <f t="shared" si="2"/>
        <v>0</v>
      </c>
      <c r="J23" s="6" t="s">
        <v>98</v>
      </c>
    </row>
    <row r="24" spans="1:10" ht="39" thickBot="1" x14ac:dyDescent="0.3">
      <c r="A24" s="10" t="s">
        <v>26</v>
      </c>
      <c r="B24" s="21" t="s">
        <v>66</v>
      </c>
      <c r="C24" s="18" t="s">
        <v>50</v>
      </c>
      <c r="D24" s="18">
        <v>100</v>
      </c>
      <c r="E24" s="7"/>
      <c r="F24" s="5">
        <f t="shared" si="0"/>
        <v>0</v>
      </c>
      <c r="G24" s="7"/>
      <c r="H24" s="5">
        <f t="shared" si="1"/>
        <v>0</v>
      </c>
      <c r="I24" s="5">
        <f t="shared" si="2"/>
        <v>0</v>
      </c>
      <c r="J24" s="6" t="s">
        <v>98</v>
      </c>
    </row>
    <row r="25" spans="1:10" ht="39" thickBot="1" x14ac:dyDescent="0.3">
      <c r="A25" s="10" t="s">
        <v>27</v>
      </c>
      <c r="B25" s="21" t="s">
        <v>67</v>
      </c>
      <c r="C25" s="18" t="s">
        <v>50</v>
      </c>
      <c r="D25" s="18">
        <v>100</v>
      </c>
      <c r="E25" s="7"/>
      <c r="F25" s="5">
        <f t="shared" si="0"/>
        <v>0</v>
      </c>
      <c r="G25" s="7"/>
      <c r="H25" s="5">
        <f t="shared" si="1"/>
        <v>0</v>
      </c>
      <c r="I25" s="5">
        <f t="shared" si="2"/>
        <v>0</v>
      </c>
      <c r="J25" s="6" t="s">
        <v>98</v>
      </c>
    </row>
    <row r="26" spans="1:10" ht="39" thickBot="1" x14ac:dyDescent="0.3">
      <c r="A26" s="10" t="s">
        <v>28</v>
      </c>
      <c r="B26" s="21" t="s">
        <v>68</v>
      </c>
      <c r="C26" s="18" t="s">
        <v>8</v>
      </c>
      <c r="D26" s="18">
        <f>SUM(100+10)</f>
        <v>110</v>
      </c>
      <c r="E26" s="7"/>
      <c r="F26" s="5">
        <f t="shared" si="0"/>
        <v>0</v>
      </c>
      <c r="G26" s="7"/>
      <c r="H26" s="5">
        <f t="shared" si="1"/>
        <v>0</v>
      </c>
      <c r="I26" s="5">
        <f t="shared" si="2"/>
        <v>0</v>
      </c>
      <c r="J26" s="6" t="s">
        <v>98</v>
      </c>
    </row>
    <row r="27" spans="1:10" ht="39" thickBot="1" x14ac:dyDescent="0.3">
      <c r="A27" s="10" t="s">
        <v>29</v>
      </c>
      <c r="B27" s="21" t="s">
        <v>69</v>
      </c>
      <c r="C27" s="18" t="s">
        <v>8</v>
      </c>
      <c r="D27" s="18">
        <f>SUM(300+10+3)</f>
        <v>313</v>
      </c>
      <c r="E27" s="7"/>
      <c r="F27" s="5">
        <f t="shared" si="0"/>
        <v>0</v>
      </c>
      <c r="G27" s="7"/>
      <c r="H27" s="5">
        <f t="shared" si="1"/>
        <v>0</v>
      </c>
      <c r="I27" s="5">
        <f t="shared" si="2"/>
        <v>0</v>
      </c>
      <c r="J27" s="6" t="s">
        <v>98</v>
      </c>
    </row>
    <row r="28" spans="1:10" ht="39" thickBot="1" x14ac:dyDescent="0.3">
      <c r="A28" s="10" t="s">
        <v>30</v>
      </c>
      <c r="B28" s="21" t="s">
        <v>70</v>
      </c>
      <c r="C28" s="18" t="s">
        <v>8</v>
      </c>
      <c r="D28" s="18">
        <f>SUM(40+5)</f>
        <v>45</v>
      </c>
      <c r="E28" s="7"/>
      <c r="F28" s="5">
        <f t="shared" si="0"/>
        <v>0</v>
      </c>
      <c r="G28" s="7"/>
      <c r="H28" s="5">
        <f t="shared" si="1"/>
        <v>0</v>
      </c>
      <c r="I28" s="5">
        <f t="shared" si="2"/>
        <v>0</v>
      </c>
      <c r="J28" s="6" t="s">
        <v>98</v>
      </c>
    </row>
    <row r="29" spans="1:10" ht="39" thickBot="1" x14ac:dyDescent="0.3">
      <c r="A29" s="10" t="s">
        <v>31</v>
      </c>
      <c r="B29" s="21" t="s">
        <v>115</v>
      </c>
      <c r="C29" s="18" t="s">
        <v>50</v>
      </c>
      <c r="D29" s="18">
        <v>40</v>
      </c>
      <c r="E29" s="7"/>
      <c r="F29" s="5">
        <f t="shared" si="0"/>
        <v>0</v>
      </c>
      <c r="G29" s="7"/>
      <c r="H29" s="5">
        <f t="shared" si="1"/>
        <v>0</v>
      </c>
      <c r="I29" s="5">
        <f t="shared" si="2"/>
        <v>0</v>
      </c>
      <c r="J29" s="6" t="s">
        <v>98</v>
      </c>
    </row>
    <row r="30" spans="1:10" ht="39" thickBot="1" x14ac:dyDescent="0.3">
      <c r="A30" s="10" t="s">
        <v>32</v>
      </c>
      <c r="B30" s="21" t="s">
        <v>71</v>
      </c>
      <c r="C30" s="18" t="s">
        <v>8</v>
      </c>
      <c r="D30" s="18">
        <f>SUM(50+15)</f>
        <v>65</v>
      </c>
      <c r="E30" s="7"/>
      <c r="F30" s="5">
        <f t="shared" si="0"/>
        <v>0</v>
      </c>
      <c r="G30" s="7"/>
      <c r="H30" s="5">
        <f t="shared" si="1"/>
        <v>0</v>
      </c>
      <c r="I30" s="5">
        <f t="shared" si="2"/>
        <v>0</v>
      </c>
      <c r="J30" s="6" t="s">
        <v>98</v>
      </c>
    </row>
    <row r="31" spans="1:10" ht="39" thickBot="1" x14ac:dyDescent="0.3">
      <c r="A31" s="10" t="s">
        <v>33</v>
      </c>
      <c r="B31" s="21" t="s">
        <v>72</v>
      </c>
      <c r="C31" s="18" t="s">
        <v>8</v>
      </c>
      <c r="D31" s="18">
        <v>30</v>
      </c>
      <c r="E31" s="7"/>
      <c r="F31" s="5">
        <f t="shared" si="0"/>
        <v>0</v>
      </c>
      <c r="G31" s="7"/>
      <c r="H31" s="5">
        <f t="shared" si="1"/>
        <v>0</v>
      </c>
      <c r="I31" s="5">
        <f t="shared" si="2"/>
        <v>0</v>
      </c>
      <c r="J31" s="6" t="s">
        <v>98</v>
      </c>
    </row>
    <row r="32" spans="1:10" ht="39" thickBot="1" x14ac:dyDescent="0.3">
      <c r="A32" s="10" t="s">
        <v>34</v>
      </c>
      <c r="B32" s="21" t="s">
        <v>73</v>
      </c>
      <c r="C32" s="18" t="s">
        <v>8</v>
      </c>
      <c r="D32" s="18">
        <v>55</v>
      </c>
      <c r="E32" s="7"/>
      <c r="F32" s="5">
        <f t="shared" si="0"/>
        <v>0</v>
      </c>
      <c r="G32" s="7"/>
      <c r="H32" s="5">
        <f t="shared" si="1"/>
        <v>0</v>
      </c>
      <c r="I32" s="5">
        <f t="shared" si="2"/>
        <v>0</v>
      </c>
      <c r="J32" s="6" t="s">
        <v>98</v>
      </c>
    </row>
    <row r="33" spans="1:10" ht="39" thickBot="1" x14ac:dyDescent="0.3">
      <c r="A33" s="10" t="s">
        <v>35</v>
      </c>
      <c r="B33" s="21" t="s">
        <v>74</v>
      </c>
      <c r="C33" s="18" t="s">
        <v>8</v>
      </c>
      <c r="D33" s="18">
        <f>SUM(100+7+1.5)</f>
        <v>108.5</v>
      </c>
      <c r="E33" s="7"/>
      <c r="F33" s="5">
        <f t="shared" si="0"/>
        <v>0</v>
      </c>
      <c r="G33" s="7"/>
      <c r="H33" s="5">
        <f t="shared" si="1"/>
        <v>0</v>
      </c>
      <c r="I33" s="5">
        <f t="shared" si="2"/>
        <v>0</v>
      </c>
      <c r="J33" s="6" t="s">
        <v>98</v>
      </c>
    </row>
    <row r="34" spans="1:10" ht="39" thickBot="1" x14ac:dyDescent="0.3">
      <c r="A34" s="10" t="s">
        <v>36</v>
      </c>
      <c r="B34" s="21" t="s">
        <v>75</v>
      </c>
      <c r="C34" s="18" t="s">
        <v>50</v>
      </c>
      <c r="D34" s="18">
        <v>200</v>
      </c>
      <c r="E34" s="7"/>
      <c r="F34" s="5">
        <f t="shared" si="0"/>
        <v>0</v>
      </c>
      <c r="G34" s="7"/>
      <c r="H34" s="5">
        <f t="shared" si="1"/>
        <v>0</v>
      </c>
      <c r="I34" s="5">
        <f t="shared" si="2"/>
        <v>0</v>
      </c>
      <c r="J34" s="6" t="s">
        <v>98</v>
      </c>
    </row>
    <row r="35" spans="1:10" ht="39" thickBot="1" x14ac:dyDescent="0.3">
      <c r="A35" s="10" t="s">
        <v>37</v>
      </c>
      <c r="B35" s="21" t="s">
        <v>76</v>
      </c>
      <c r="C35" s="18" t="s">
        <v>8</v>
      </c>
      <c r="D35" s="18">
        <f>SUM(180+10)</f>
        <v>190</v>
      </c>
      <c r="E35" s="7"/>
      <c r="F35" s="5">
        <f t="shared" si="0"/>
        <v>0</v>
      </c>
      <c r="G35" s="7"/>
      <c r="H35" s="5">
        <f t="shared" si="1"/>
        <v>0</v>
      </c>
      <c r="I35" s="5">
        <f t="shared" si="2"/>
        <v>0</v>
      </c>
      <c r="J35" s="6" t="s">
        <v>98</v>
      </c>
    </row>
    <row r="36" spans="1:10" ht="39" thickBot="1" x14ac:dyDescent="0.3">
      <c r="A36" s="10" t="s">
        <v>38</v>
      </c>
      <c r="B36" s="21" t="s">
        <v>77</v>
      </c>
      <c r="C36" s="18" t="s">
        <v>8</v>
      </c>
      <c r="D36" s="18">
        <f>SUM(250+10)</f>
        <v>260</v>
      </c>
      <c r="E36" s="7"/>
      <c r="F36" s="5">
        <f t="shared" si="0"/>
        <v>0</v>
      </c>
      <c r="G36" s="7"/>
      <c r="H36" s="5">
        <f t="shared" si="1"/>
        <v>0</v>
      </c>
      <c r="I36" s="5">
        <f t="shared" si="2"/>
        <v>0</v>
      </c>
      <c r="J36" s="6" t="s">
        <v>98</v>
      </c>
    </row>
    <row r="37" spans="1:10" ht="39" thickBot="1" x14ac:dyDescent="0.3">
      <c r="A37" s="10" t="s">
        <v>39</v>
      </c>
      <c r="B37" s="21" t="s">
        <v>78</v>
      </c>
      <c r="C37" s="18" t="s">
        <v>8</v>
      </c>
      <c r="D37" s="18">
        <v>80</v>
      </c>
      <c r="E37" s="7"/>
      <c r="F37" s="5">
        <f t="shared" si="0"/>
        <v>0</v>
      </c>
      <c r="G37" s="7"/>
      <c r="H37" s="5">
        <f t="shared" si="1"/>
        <v>0</v>
      </c>
      <c r="I37" s="5">
        <f t="shared" si="2"/>
        <v>0</v>
      </c>
      <c r="J37" s="6" t="s">
        <v>98</v>
      </c>
    </row>
    <row r="38" spans="1:10" ht="39" thickBot="1" x14ac:dyDescent="0.3">
      <c r="A38" s="10" t="s">
        <v>40</v>
      </c>
      <c r="B38" s="21" t="s">
        <v>79</v>
      </c>
      <c r="C38" s="18" t="s">
        <v>8</v>
      </c>
      <c r="D38" s="18">
        <v>55</v>
      </c>
      <c r="E38" s="7"/>
      <c r="F38" s="5">
        <f t="shared" si="0"/>
        <v>0</v>
      </c>
      <c r="G38" s="7"/>
      <c r="H38" s="5">
        <f t="shared" si="1"/>
        <v>0</v>
      </c>
      <c r="I38" s="5">
        <f t="shared" si="2"/>
        <v>0</v>
      </c>
      <c r="J38" s="6" t="s">
        <v>98</v>
      </c>
    </row>
    <row r="39" spans="1:10" ht="39" thickBot="1" x14ac:dyDescent="0.3">
      <c r="A39" s="10" t="s">
        <v>41</v>
      </c>
      <c r="B39" s="21" t="s">
        <v>80</v>
      </c>
      <c r="C39" s="18" t="s">
        <v>81</v>
      </c>
      <c r="D39" s="18">
        <f>SUM(150+10)</f>
        <v>160</v>
      </c>
      <c r="E39" s="7"/>
      <c r="F39" s="5">
        <f t="shared" si="0"/>
        <v>0</v>
      </c>
      <c r="G39" s="7"/>
      <c r="H39" s="5">
        <f t="shared" si="1"/>
        <v>0</v>
      </c>
      <c r="I39" s="5">
        <f t="shared" si="2"/>
        <v>0</v>
      </c>
      <c r="J39" s="6" t="s">
        <v>98</v>
      </c>
    </row>
    <row r="40" spans="1:10" ht="39" thickBot="1" x14ac:dyDescent="0.3">
      <c r="A40" s="10" t="s">
        <v>42</v>
      </c>
      <c r="B40" s="21" t="s">
        <v>82</v>
      </c>
      <c r="C40" s="18" t="s">
        <v>50</v>
      </c>
      <c r="D40" s="18">
        <v>70</v>
      </c>
      <c r="E40" s="7"/>
      <c r="F40" s="5">
        <f t="shared" si="0"/>
        <v>0</v>
      </c>
      <c r="G40" s="7"/>
      <c r="H40" s="5">
        <f t="shared" si="1"/>
        <v>0</v>
      </c>
      <c r="I40" s="5">
        <f t="shared" si="2"/>
        <v>0</v>
      </c>
      <c r="J40" s="6" t="s">
        <v>98</v>
      </c>
    </row>
    <row r="41" spans="1:10" ht="39" thickBot="1" x14ac:dyDescent="0.3">
      <c r="A41" s="10" t="s">
        <v>83</v>
      </c>
      <c r="B41" s="21" t="s">
        <v>92</v>
      </c>
      <c r="C41" s="18" t="s">
        <v>50</v>
      </c>
      <c r="D41" s="18">
        <f>SUM(20+5)</f>
        <v>25</v>
      </c>
      <c r="E41" s="7"/>
      <c r="F41" s="5">
        <f t="shared" si="0"/>
        <v>0</v>
      </c>
      <c r="G41" s="7"/>
      <c r="H41" s="5">
        <f t="shared" si="1"/>
        <v>0</v>
      </c>
      <c r="I41" s="5">
        <f t="shared" si="2"/>
        <v>0</v>
      </c>
      <c r="J41" s="6" t="s">
        <v>98</v>
      </c>
    </row>
    <row r="42" spans="1:10" ht="39" thickBot="1" x14ac:dyDescent="0.3">
      <c r="A42" s="10" t="s">
        <v>84</v>
      </c>
      <c r="B42" s="21" t="s">
        <v>93</v>
      </c>
      <c r="C42" s="18" t="s">
        <v>8</v>
      </c>
      <c r="D42" s="18">
        <f>SUM(200+5)</f>
        <v>205</v>
      </c>
      <c r="E42" s="7"/>
      <c r="F42" s="5">
        <f t="shared" si="0"/>
        <v>0</v>
      </c>
      <c r="G42" s="7"/>
      <c r="H42" s="5">
        <f t="shared" si="1"/>
        <v>0</v>
      </c>
      <c r="I42" s="5">
        <f t="shared" si="2"/>
        <v>0</v>
      </c>
      <c r="J42" s="6" t="s">
        <v>98</v>
      </c>
    </row>
    <row r="43" spans="1:10" ht="39" thickBot="1" x14ac:dyDescent="0.3">
      <c r="A43" s="10" t="s">
        <v>85</v>
      </c>
      <c r="B43" s="21" t="s">
        <v>94</v>
      </c>
      <c r="C43" s="18" t="s">
        <v>50</v>
      </c>
      <c r="D43" s="18">
        <v>100</v>
      </c>
      <c r="E43" s="7"/>
      <c r="F43" s="5">
        <f t="shared" si="0"/>
        <v>0</v>
      </c>
      <c r="G43" s="7"/>
      <c r="H43" s="5">
        <f t="shared" si="1"/>
        <v>0</v>
      </c>
      <c r="I43" s="5">
        <f t="shared" si="2"/>
        <v>0</v>
      </c>
      <c r="J43" s="6" t="s">
        <v>98</v>
      </c>
    </row>
    <row r="44" spans="1:10" ht="39" thickBot="1" x14ac:dyDescent="0.3">
      <c r="A44" s="10" t="s">
        <v>120</v>
      </c>
      <c r="B44" s="21" t="s">
        <v>95</v>
      </c>
      <c r="C44" s="18" t="s">
        <v>8</v>
      </c>
      <c r="D44" s="18">
        <f>SUM(2000+100+15)</f>
        <v>2115</v>
      </c>
      <c r="E44" s="7"/>
      <c r="F44" s="5">
        <f t="shared" si="0"/>
        <v>0</v>
      </c>
      <c r="G44" s="7"/>
      <c r="H44" s="5">
        <f t="shared" si="1"/>
        <v>0</v>
      </c>
      <c r="I44" s="5">
        <f t="shared" si="2"/>
        <v>0</v>
      </c>
      <c r="J44" s="6" t="s">
        <v>98</v>
      </c>
    </row>
    <row r="45" spans="1:10" ht="39" thickBot="1" x14ac:dyDescent="0.3">
      <c r="A45" s="10" t="s">
        <v>86</v>
      </c>
      <c r="B45" s="21" t="s">
        <v>96</v>
      </c>
      <c r="C45" s="18" t="s">
        <v>50</v>
      </c>
      <c r="D45" s="18">
        <f>SUM(30+30)</f>
        <v>60</v>
      </c>
      <c r="E45" s="7"/>
      <c r="F45" s="5">
        <f t="shared" si="0"/>
        <v>0</v>
      </c>
      <c r="G45" s="7"/>
      <c r="H45" s="5">
        <f t="shared" si="1"/>
        <v>0</v>
      </c>
      <c r="I45" s="5">
        <f t="shared" si="2"/>
        <v>0</v>
      </c>
      <c r="J45" s="6" t="s">
        <v>98</v>
      </c>
    </row>
    <row r="46" spans="1:10" ht="39" thickBot="1" x14ac:dyDescent="0.3">
      <c r="A46" s="10" t="s">
        <v>87</v>
      </c>
      <c r="B46" s="21" t="s">
        <v>116</v>
      </c>
      <c r="C46" s="18" t="s">
        <v>50</v>
      </c>
      <c r="D46" s="18">
        <v>1</v>
      </c>
      <c r="E46" s="7"/>
      <c r="F46" s="5">
        <f t="shared" si="0"/>
        <v>0</v>
      </c>
      <c r="G46" s="7"/>
      <c r="H46" s="5">
        <f t="shared" si="1"/>
        <v>0</v>
      </c>
      <c r="I46" s="5">
        <f t="shared" si="2"/>
        <v>0</v>
      </c>
      <c r="J46" s="6" t="s">
        <v>98</v>
      </c>
    </row>
    <row r="47" spans="1:10" ht="39" thickBot="1" x14ac:dyDescent="0.3">
      <c r="A47" s="10" t="s">
        <v>88</v>
      </c>
      <c r="B47" s="21" t="s">
        <v>108</v>
      </c>
      <c r="C47" s="18" t="s">
        <v>8</v>
      </c>
      <c r="D47" s="18">
        <v>12</v>
      </c>
      <c r="E47" s="7"/>
      <c r="F47" s="5">
        <f t="shared" si="0"/>
        <v>0</v>
      </c>
      <c r="G47" s="7"/>
      <c r="H47" s="5">
        <f t="shared" si="1"/>
        <v>0</v>
      </c>
      <c r="I47" s="5">
        <f t="shared" si="2"/>
        <v>0</v>
      </c>
      <c r="J47" s="6" t="s">
        <v>98</v>
      </c>
    </row>
    <row r="48" spans="1:10" ht="39" thickBot="1" x14ac:dyDescent="0.3">
      <c r="A48" s="10" t="s">
        <v>89</v>
      </c>
      <c r="B48" s="21" t="s">
        <v>117</v>
      </c>
      <c r="C48" s="18" t="s">
        <v>50</v>
      </c>
      <c r="D48" s="18">
        <v>2</v>
      </c>
      <c r="E48" s="7"/>
      <c r="F48" s="5">
        <f t="shared" si="0"/>
        <v>0</v>
      </c>
      <c r="G48" s="7"/>
      <c r="H48" s="5">
        <f t="shared" si="1"/>
        <v>0</v>
      </c>
      <c r="I48" s="5">
        <f t="shared" si="2"/>
        <v>0</v>
      </c>
      <c r="J48" s="6" t="s">
        <v>98</v>
      </c>
    </row>
    <row r="49" spans="1:10" ht="39" thickBot="1" x14ac:dyDescent="0.3">
      <c r="A49" s="10" t="s">
        <v>90</v>
      </c>
      <c r="B49" s="21" t="s">
        <v>97</v>
      </c>
      <c r="C49" s="18" t="s">
        <v>8</v>
      </c>
      <c r="D49" s="18">
        <f>SUM(80+20)</f>
        <v>100</v>
      </c>
      <c r="E49" s="7"/>
      <c r="F49" s="5">
        <f t="shared" si="0"/>
        <v>0</v>
      </c>
      <c r="G49" s="7"/>
      <c r="H49" s="5">
        <f t="shared" si="1"/>
        <v>0</v>
      </c>
      <c r="I49" s="5">
        <f t="shared" si="2"/>
        <v>0</v>
      </c>
      <c r="J49" s="9" t="s">
        <v>98</v>
      </c>
    </row>
    <row r="50" spans="1:10" ht="39" thickBot="1" x14ac:dyDescent="0.3">
      <c r="A50" s="10" t="s">
        <v>91</v>
      </c>
      <c r="B50" s="21" t="s">
        <v>109</v>
      </c>
      <c r="C50" s="18" t="s">
        <v>8</v>
      </c>
      <c r="D50" s="18">
        <v>50</v>
      </c>
      <c r="E50" s="7"/>
      <c r="F50" s="5">
        <f t="shared" si="0"/>
        <v>0</v>
      </c>
      <c r="G50" s="7"/>
      <c r="H50" s="5">
        <f t="shared" si="1"/>
        <v>0</v>
      </c>
      <c r="I50" s="5">
        <f t="shared" si="2"/>
        <v>0</v>
      </c>
      <c r="J50" s="9" t="s">
        <v>98</v>
      </c>
    </row>
    <row r="51" spans="1:10" ht="39" thickBot="1" x14ac:dyDescent="0.3">
      <c r="A51" s="10" t="s">
        <v>101</v>
      </c>
      <c r="B51" s="21" t="s">
        <v>110</v>
      </c>
      <c r="C51" s="18" t="s">
        <v>8</v>
      </c>
      <c r="D51" s="18">
        <f>SUM(40+20)</f>
        <v>60</v>
      </c>
      <c r="E51" s="7"/>
      <c r="F51" s="5">
        <f t="shared" si="0"/>
        <v>0</v>
      </c>
      <c r="G51" s="7"/>
      <c r="H51" s="5">
        <f t="shared" si="1"/>
        <v>0</v>
      </c>
      <c r="I51" s="5">
        <f t="shared" si="2"/>
        <v>0</v>
      </c>
      <c r="J51" s="9" t="s">
        <v>98</v>
      </c>
    </row>
    <row r="52" spans="1:10" ht="39" thickBot="1" x14ac:dyDescent="0.3">
      <c r="A52" s="10" t="s">
        <v>102</v>
      </c>
      <c r="B52" s="21" t="s">
        <v>111</v>
      </c>
      <c r="C52" s="18" t="s">
        <v>8</v>
      </c>
      <c r="D52" s="18">
        <v>4</v>
      </c>
      <c r="E52" s="7"/>
      <c r="F52" s="5">
        <f t="shared" si="0"/>
        <v>0</v>
      </c>
      <c r="G52" s="7"/>
      <c r="H52" s="5">
        <f t="shared" si="1"/>
        <v>0</v>
      </c>
      <c r="I52" s="5">
        <f t="shared" si="2"/>
        <v>0</v>
      </c>
      <c r="J52" s="9" t="s">
        <v>98</v>
      </c>
    </row>
    <row r="53" spans="1:10" ht="39" thickBot="1" x14ac:dyDescent="0.3">
      <c r="A53" s="10" t="s">
        <v>103</v>
      </c>
      <c r="B53" s="21" t="s">
        <v>112</v>
      </c>
      <c r="C53" s="18" t="s">
        <v>8</v>
      </c>
      <c r="D53" s="18">
        <f>SUM(20+10)</f>
        <v>30</v>
      </c>
      <c r="E53" s="7"/>
      <c r="F53" s="5">
        <f t="shared" si="0"/>
        <v>0</v>
      </c>
      <c r="G53" s="7"/>
      <c r="H53" s="5">
        <f t="shared" si="1"/>
        <v>0</v>
      </c>
      <c r="I53" s="5">
        <f t="shared" si="2"/>
        <v>0</v>
      </c>
      <c r="J53" s="9" t="s">
        <v>98</v>
      </c>
    </row>
    <row r="54" spans="1:10" ht="39" thickBot="1" x14ac:dyDescent="0.3">
      <c r="A54" s="10" t="s">
        <v>104</v>
      </c>
      <c r="B54" s="21" t="s">
        <v>113</v>
      </c>
      <c r="C54" s="18" t="s">
        <v>50</v>
      </c>
      <c r="D54" s="18">
        <v>20</v>
      </c>
      <c r="E54" s="7"/>
      <c r="F54" s="5">
        <f t="shared" si="0"/>
        <v>0</v>
      </c>
      <c r="G54" s="7"/>
      <c r="H54" s="5">
        <f t="shared" si="1"/>
        <v>0</v>
      </c>
      <c r="I54" s="5">
        <f t="shared" si="2"/>
        <v>0</v>
      </c>
      <c r="J54" s="9" t="s">
        <v>98</v>
      </c>
    </row>
    <row r="55" spans="1:10" ht="39" thickBot="1" x14ac:dyDescent="0.3">
      <c r="A55" s="10" t="s">
        <v>105</v>
      </c>
      <c r="B55" s="22" t="s">
        <v>114</v>
      </c>
      <c r="C55" s="23" t="s">
        <v>8</v>
      </c>
      <c r="D55" s="23">
        <f>SUM(20+10)</f>
        <v>30</v>
      </c>
      <c r="E55" s="28"/>
      <c r="F55" s="12">
        <f t="shared" si="0"/>
        <v>0</v>
      </c>
      <c r="G55" s="28"/>
      <c r="H55" s="12">
        <f t="shared" si="1"/>
        <v>0</v>
      </c>
      <c r="I55" s="12">
        <f t="shared" si="2"/>
        <v>0</v>
      </c>
      <c r="J55" s="9" t="s">
        <v>98</v>
      </c>
    </row>
    <row r="56" spans="1:10" ht="39" thickBot="1" x14ac:dyDescent="0.3">
      <c r="A56" s="10" t="s">
        <v>106</v>
      </c>
      <c r="B56" s="22" t="s">
        <v>121</v>
      </c>
      <c r="C56" s="23" t="s">
        <v>50</v>
      </c>
      <c r="D56" s="23">
        <v>10</v>
      </c>
      <c r="E56" s="28"/>
      <c r="F56" s="12">
        <f t="shared" si="0"/>
        <v>0</v>
      </c>
      <c r="G56" s="28"/>
      <c r="H56" s="12">
        <f t="shared" si="1"/>
        <v>0</v>
      </c>
      <c r="I56" s="12">
        <f t="shared" si="2"/>
        <v>0</v>
      </c>
      <c r="J56" s="9" t="s">
        <v>98</v>
      </c>
    </row>
    <row r="57" spans="1:10" ht="39" thickBot="1" x14ac:dyDescent="0.3">
      <c r="A57" s="10" t="s">
        <v>122</v>
      </c>
      <c r="B57" s="22" t="s">
        <v>119</v>
      </c>
      <c r="C57" s="23" t="s">
        <v>8</v>
      </c>
      <c r="D57" s="23">
        <v>16</v>
      </c>
      <c r="E57" s="8"/>
      <c r="F57" s="12">
        <f t="shared" si="0"/>
        <v>0</v>
      </c>
      <c r="G57" s="8"/>
      <c r="H57" s="12">
        <f t="shared" si="1"/>
        <v>0</v>
      </c>
      <c r="I57" s="12">
        <f t="shared" si="2"/>
        <v>0</v>
      </c>
      <c r="J57" s="9" t="s">
        <v>98</v>
      </c>
    </row>
    <row r="58" spans="1:10" ht="33" customHeight="1" thickBot="1" x14ac:dyDescent="0.3">
      <c r="A58" s="38" t="s">
        <v>47</v>
      </c>
      <c r="B58" s="39"/>
      <c r="C58" s="39"/>
      <c r="D58" s="39"/>
      <c r="E58" s="40"/>
      <c r="F58" s="24">
        <f>SUM(F6:F57)</f>
        <v>0</v>
      </c>
      <c r="G58" s="25"/>
      <c r="H58" s="26">
        <f>SUM(H6:H57)</f>
        <v>0</v>
      </c>
      <c r="I58" s="26">
        <f>SUM(I6:I57)</f>
        <v>0</v>
      </c>
      <c r="J58" s="27"/>
    </row>
    <row r="59" spans="1:1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0" x14ac:dyDescent="0.25">
      <c r="A60" s="29" t="s">
        <v>48</v>
      </c>
      <c r="B60" s="30"/>
      <c r="C60" s="30"/>
      <c r="D60" s="30"/>
      <c r="E60" s="30"/>
      <c r="F60" s="30"/>
      <c r="G60" s="30"/>
      <c r="H60" s="30"/>
      <c r="I60" s="30"/>
      <c r="J60" s="30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0" ht="95.25" customHeight="1" x14ac:dyDescent="0.25">
      <c r="A63" s="13"/>
      <c r="B63" s="13"/>
      <c r="C63" s="13"/>
      <c r="D63" s="13"/>
      <c r="E63" s="13"/>
      <c r="F63" s="13"/>
      <c r="G63" s="13"/>
      <c r="H63" s="31" t="s">
        <v>100</v>
      </c>
      <c r="I63" s="32"/>
      <c r="J63" s="32"/>
    </row>
  </sheetData>
  <mergeCells count="7">
    <mergeCell ref="A60:J60"/>
    <mergeCell ref="H63:J63"/>
    <mergeCell ref="A1:J1"/>
    <mergeCell ref="A2:J2"/>
    <mergeCell ref="A4:J4"/>
    <mergeCell ref="A58:E58"/>
    <mergeCell ref="A3:J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Gondzik Zuzanna</cp:lastModifiedBy>
  <dcterms:created xsi:type="dcterms:W3CDTF">2015-06-05T18:19:34Z</dcterms:created>
  <dcterms:modified xsi:type="dcterms:W3CDTF">2023-06-13T07:40:40Z</dcterms:modified>
</cp:coreProperties>
</file>