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C867BC3F-B164-479F-8B25-3B0463177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1" l="1"/>
  <c r="H117" i="1" s="1"/>
  <c r="F118" i="1"/>
  <c r="H118" i="1" s="1"/>
  <c r="F116" i="1"/>
  <c r="D119" i="1"/>
  <c r="F119" i="1" s="1"/>
  <c r="H119" i="1" s="1"/>
  <c r="I119" i="1" s="1"/>
  <c r="D71" i="1"/>
  <c r="F71" i="1" s="1"/>
  <c r="H71" i="1" s="1"/>
  <c r="F115" i="1"/>
  <c r="H115" i="1" s="1"/>
  <c r="F114" i="1"/>
  <c r="H114" i="1" s="1"/>
  <c r="I114" i="1" s="1"/>
  <c r="F113" i="1"/>
  <c r="H113" i="1" s="1"/>
  <c r="I113" i="1" s="1"/>
  <c r="F112" i="1"/>
  <c r="D10" i="1"/>
  <c r="F10" i="1" s="1"/>
  <c r="H10" i="1" s="1"/>
  <c r="I10" i="1" s="1"/>
  <c r="F79" i="1"/>
  <c r="H79" i="1" s="1"/>
  <c r="I79" i="1" s="1"/>
  <c r="F80" i="1"/>
  <c r="H80" i="1" s="1"/>
  <c r="I80" i="1" s="1"/>
  <c r="F81" i="1"/>
  <c r="F82" i="1"/>
  <c r="F83" i="1"/>
  <c r="H83" i="1" s="1"/>
  <c r="F84" i="1"/>
  <c r="H84" i="1" s="1"/>
  <c r="F85" i="1"/>
  <c r="H85" i="1" s="1"/>
  <c r="I85" i="1" s="1"/>
  <c r="F86" i="1"/>
  <c r="H86" i="1" s="1"/>
  <c r="F87" i="1"/>
  <c r="H87" i="1" s="1"/>
  <c r="I87" i="1" s="1"/>
  <c r="F88" i="1"/>
  <c r="H88" i="1" s="1"/>
  <c r="I88" i="1" s="1"/>
  <c r="F89" i="1"/>
  <c r="F90" i="1"/>
  <c r="F91" i="1"/>
  <c r="F92" i="1"/>
  <c r="H92" i="1" s="1"/>
  <c r="F93" i="1"/>
  <c r="H93" i="1" s="1"/>
  <c r="I93" i="1" s="1"/>
  <c r="F94" i="1"/>
  <c r="H94" i="1" s="1"/>
  <c r="F95" i="1"/>
  <c r="H95" i="1" s="1"/>
  <c r="I95" i="1" s="1"/>
  <c r="F96" i="1"/>
  <c r="H96" i="1" s="1"/>
  <c r="I96" i="1" s="1"/>
  <c r="F97" i="1"/>
  <c r="F98" i="1"/>
  <c r="F99" i="1"/>
  <c r="H99" i="1" s="1"/>
  <c r="F100" i="1"/>
  <c r="H100" i="1" s="1"/>
  <c r="F101" i="1"/>
  <c r="H101" i="1" s="1"/>
  <c r="I101" i="1" s="1"/>
  <c r="F102" i="1"/>
  <c r="H102" i="1" s="1"/>
  <c r="F103" i="1"/>
  <c r="H103" i="1" s="1"/>
  <c r="I103" i="1" s="1"/>
  <c r="F104" i="1"/>
  <c r="H104" i="1" s="1"/>
  <c r="I104" i="1" s="1"/>
  <c r="F105" i="1"/>
  <c r="F106" i="1"/>
  <c r="F107" i="1"/>
  <c r="F108" i="1"/>
  <c r="H108" i="1" s="1"/>
  <c r="F109" i="1"/>
  <c r="H109" i="1" s="1"/>
  <c r="I109" i="1" s="1"/>
  <c r="F110" i="1"/>
  <c r="F111" i="1"/>
  <c r="H111" i="1" s="1"/>
  <c r="I111" i="1" s="1"/>
  <c r="D20" i="1"/>
  <c r="F20" i="1" s="1"/>
  <c r="H20" i="1" s="1"/>
  <c r="I20" i="1" s="1"/>
  <c r="D76" i="1"/>
  <c r="F76" i="1" s="1"/>
  <c r="H76" i="1" s="1"/>
  <c r="D75" i="1"/>
  <c r="F75" i="1" s="1"/>
  <c r="H75" i="1" s="1"/>
  <c r="D72" i="1"/>
  <c r="F72" i="1" s="1"/>
  <c r="H72" i="1" s="1"/>
  <c r="D70" i="1"/>
  <c r="F70" i="1" s="1"/>
  <c r="H70" i="1" s="1"/>
  <c r="D69" i="1"/>
  <c r="F69" i="1" s="1"/>
  <c r="D66" i="1"/>
  <c r="F66" i="1" s="1"/>
  <c r="H66" i="1" s="1"/>
  <c r="D64" i="1"/>
  <c r="F64" i="1" s="1"/>
  <c r="D62" i="1"/>
  <c r="F62" i="1" s="1"/>
  <c r="H62" i="1" s="1"/>
  <c r="D61" i="1"/>
  <c r="F61" i="1" s="1"/>
  <c r="D60" i="1"/>
  <c r="F60" i="1" s="1"/>
  <c r="D59" i="1"/>
  <c r="F59" i="1" s="1"/>
  <c r="H59" i="1" s="1"/>
  <c r="I59" i="1" s="1"/>
  <c r="D52" i="1"/>
  <c r="F52" i="1" s="1"/>
  <c r="D50" i="1"/>
  <c r="F50" i="1" s="1"/>
  <c r="H50" i="1" s="1"/>
  <c r="D49" i="1"/>
  <c r="F49" i="1" s="1"/>
  <c r="H49" i="1" s="1"/>
  <c r="D48" i="1"/>
  <c r="F48" i="1" s="1"/>
  <c r="H48" i="1" s="1"/>
  <c r="D47" i="1"/>
  <c r="F47" i="1" s="1"/>
  <c r="H47" i="1" s="1"/>
  <c r="D44" i="1"/>
  <c r="F44" i="1" s="1"/>
  <c r="D42" i="1"/>
  <c r="F42" i="1" s="1"/>
  <c r="D39" i="1"/>
  <c r="F39" i="1" s="1"/>
  <c r="H39" i="1" s="1"/>
  <c r="I39" i="1" s="1"/>
  <c r="D37" i="1"/>
  <c r="F37" i="1" s="1"/>
  <c r="D36" i="1"/>
  <c r="F36" i="1" s="1"/>
  <c r="H36" i="1" s="1"/>
  <c r="I36" i="1" s="1"/>
  <c r="D35" i="1"/>
  <c r="F35" i="1" s="1"/>
  <c r="D34" i="1"/>
  <c r="F34" i="1" s="1"/>
  <c r="H34" i="1" s="1"/>
  <c r="D33" i="1"/>
  <c r="F33" i="1" s="1"/>
  <c r="D31" i="1"/>
  <c r="F31" i="1" s="1"/>
  <c r="H31" i="1" s="1"/>
  <c r="I31" i="1" s="1"/>
  <c r="D30" i="1"/>
  <c r="F30" i="1" s="1"/>
  <c r="D27" i="1"/>
  <c r="F27" i="1" s="1"/>
  <c r="H27" i="1" s="1"/>
  <c r="D26" i="1"/>
  <c r="F26" i="1" s="1"/>
  <c r="H26" i="1" s="1"/>
  <c r="D24" i="1"/>
  <c r="F24" i="1" s="1"/>
  <c r="D18" i="1"/>
  <c r="F18" i="1" s="1"/>
  <c r="D16" i="1"/>
  <c r="F16" i="1" s="1"/>
  <c r="D15" i="1"/>
  <c r="F15" i="1" s="1"/>
  <c r="D14" i="1"/>
  <c r="F14" i="1" s="1"/>
  <c r="D11" i="1"/>
  <c r="F11" i="1" s="1"/>
  <c r="H11" i="1" s="1"/>
  <c r="I11" i="1" s="1"/>
  <c r="D8" i="1"/>
  <c r="F8" i="1" s="1"/>
  <c r="D7" i="1"/>
  <c r="F7" i="1" s="1"/>
  <c r="D6" i="1"/>
  <c r="F6" i="1" s="1"/>
  <c r="H6" i="1" s="1"/>
  <c r="F77" i="1"/>
  <c r="F74" i="1"/>
  <c r="H74" i="1" s="1"/>
  <c r="F73" i="1"/>
  <c r="F78" i="1"/>
  <c r="F9" i="1"/>
  <c r="H9" i="1" s="1"/>
  <c r="F12" i="1"/>
  <c r="F13" i="1"/>
  <c r="F17" i="1"/>
  <c r="F19" i="1"/>
  <c r="H19" i="1" s="1"/>
  <c r="I19" i="1" s="1"/>
  <c r="F21" i="1"/>
  <c r="H21" i="1" s="1"/>
  <c r="I21" i="1" s="1"/>
  <c r="F22" i="1"/>
  <c r="H22" i="1" s="1"/>
  <c r="I22" i="1" s="1"/>
  <c r="F23" i="1"/>
  <c r="F25" i="1"/>
  <c r="F28" i="1"/>
  <c r="H28" i="1" s="1"/>
  <c r="F29" i="1"/>
  <c r="H29" i="1" s="1"/>
  <c r="F32" i="1"/>
  <c r="F38" i="1"/>
  <c r="F40" i="1"/>
  <c r="F41" i="1"/>
  <c r="F43" i="1"/>
  <c r="H43" i="1" s="1"/>
  <c r="I43" i="1" s="1"/>
  <c r="F45" i="1"/>
  <c r="H45" i="1" s="1"/>
  <c r="F46" i="1"/>
  <c r="F51" i="1"/>
  <c r="H51" i="1" s="1"/>
  <c r="I51" i="1" s="1"/>
  <c r="F53" i="1"/>
  <c r="F54" i="1"/>
  <c r="F55" i="1"/>
  <c r="F56" i="1"/>
  <c r="F57" i="1"/>
  <c r="F58" i="1"/>
  <c r="H58" i="1" s="1"/>
  <c r="F63" i="1"/>
  <c r="H63" i="1" s="1"/>
  <c r="F65" i="1"/>
  <c r="H65" i="1" s="1"/>
  <c r="F67" i="1"/>
  <c r="F68" i="1"/>
  <c r="I117" i="1" l="1"/>
  <c r="I118" i="1"/>
  <c r="H116" i="1"/>
  <c r="I116" i="1" s="1"/>
  <c r="I115" i="1"/>
  <c r="H112" i="1"/>
  <c r="I112" i="1" s="1"/>
  <c r="I102" i="1"/>
  <c r="I94" i="1"/>
  <c r="I86" i="1"/>
  <c r="H110" i="1"/>
  <c r="I110" i="1" s="1"/>
  <c r="H107" i="1"/>
  <c r="I107" i="1" s="1"/>
  <c r="H106" i="1"/>
  <c r="I106" i="1" s="1"/>
  <c r="H98" i="1"/>
  <c r="I98" i="1" s="1"/>
  <c r="H90" i="1"/>
  <c r="I90" i="1" s="1"/>
  <c r="H82" i="1"/>
  <c r="I82" i="1" s="1"/>
  <c r="I108" i="1"/>
  <c r="I100" i="1"/>
  <c r="I92" i="1"/>
  <c r="I84" i="1"/>
  <c r="H91" i="1"/>
  <c r="I91" i="1" s="1"/>
  <c r="H105" i="1"/>
  <c r="I105" i="1" s="1"/>
  <c r="H97" i="1"/>
  <c r="I97" i="1" s="1"/>
  <c r="H89" i="1"/>
  <c r="I89" i="1" s="1"/>
  <c r="H81" i="1"/>
  <c r="I81" i="1" s="1"/>
  <c r="I99" i="1"/>
  <c r="I83" i="1"/>
  <c r="F120" i="1"/>
  <c r="I75" i="1"/>
  <c r="I76" i="1"/>
  <c r="H77" i="1"/>
  <c r="I77" i="1" s="1"/>
  <c r="I74" i="1"/>
  <c r="H73" i="1"/>
  <c r="I73" i="1" s="1"/>
  <c r="H78" i="1"/>
  <c r="I78" i="1" s="1"/>
  <c r="I58" i="1"/>
  <c r="I26" i="1"/>
  <c r="H40" i="1"/>
  <c r="I40" i="1" s="1"/>
  <c r="I49" i="1"/>
  <c r="H55" i="1"/>
  <c r="I55" i="1" s="1"/>
  <c r="H38" i="1"/>
  <c r="I38" i="1" s="1"/>
  <c r="H24" i="1"/>
  <c r="I24" i="1" s="1"/>
  <c r="I48" i="1"/>
  <c r="I9" i="1"/>
  <c r="H41" i="1"/>
  <c r="I41" i="1" s="1"/>
  <c r="I28" i="1"/>
  <c r="I63" i="1"/>
  <c r="I62" i="1"/>
  <c r="H68" i="1"/>
  <c r="I68" i="1" s="1"/>
  <c r="H23" i="1"/>
  <c r="I23" i="1" s="1"/>
  <c r="I47" i="1"/>
  <c r="I45" i="1"/>
  <c r="I27" i="1"/>
  <c r="H61" i="1"/>
  <c r="I61" i="1" s="1"/>
  <c r="H30" i="1"/>
  <c r="I30" i="1" s="1"/>
  <c r="H17" i="1"/>
  <c r="I17" i="1" s="1"/>
  <c r="H33" i="1"/>
  <c r="I33" i="1" s="1"/>
  <c r="H60" i="1"/>
  <c r="I60" i="1" s="1"/>
  <c r="H16" i="1"/>
  <c r="I16" i="1" s="1"/>
  <c r="H57" i="1"/>
  <c r="I57" i="1" s="1"/>
  <c r="I72" i="1"/>
  <c r="I71" i="1"/>
  <c r="I70" i="1"/>
  <c r="H69" i="1"/>
  <c r="I69" i="1" s="1"/>
  <c r="H67" i="1"/>
  <c r="I67" i="1" s="1"/>
  <c r="I66" i="1"/>
  <c r="I65" i="1"/>
  <c r="H64" i="1"/>
  <c r="I64" i="1" s="1"/>
  <c r="H56" i="1"/>
  <c r="I56" i="1" s="1"/>
  <c r="H54" i="1"/>
  <c r="I54" i="1" s="1"/>
  <c r="H53" i="1"/>
  <c r="I53" i="1" s="1"/>
  <c r="H52" i="1"/>
  <c r="I52" i="1" s="1"/>
  <c r="I50" i="1"/>
  <c r="H46" i="1"/>
  <c r="I46" i="1" s="1"/>
  <c r="H44" i="1"/>
  <c r="I44" i="1" s="1"/>
  <c r="H42" i="1"/>
  <c r="I42" i="1" s="1"/>
  <c r="H37" i="1"/>
  <c r="I37" i="1" s="1"/>
  <c r="H35" i="1"/>
  <c r="I35" i="1" s="1"/>
  <c r="I34" i="1"/>
  <c r="H32" i="1"/>
  <c r="I32" i="1" s="1"/>
  <c r="I29" i="1"/>
  <c r="H25" i="1"/>
  <c r="I25" i="1" s="1"/>
  <c r="H18" i="1"/>
  <c r="I18" i="1" s="1"/>
  <c r="H15" i="1"/>
  <c r="I15" i="1" s="1"/>
  <c r="H14" i="1"/>
  <c r="I14" i="1" s="1"/>
  <c r="H13" i="1"/>
  <c r="I13" i="1" s="1"/>
  <c r="H12" i="1"/>
  <c r="I12" i="1" s="1"/>
  <c r="H8" i="1"/>
  <c r="I8" i="1" s="1"/>
  <c r="H7" i="1"/>
  <c r="I7" i="1" s="1"/>
  <c r="I6" i="1"/>
  <c r="I120" i="1" l="1"/>
  <c r="H120" i="1"/>
</calcChain>
</file>

<file path=xl/sharedStrings.xml><?xml version="1.0" encoding="utf-8"?>
<sst xmlns="http://schemas.openxmlformats.org/spreadsheetml/2006/main" count="471" uniqueCount="247">
  <si>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</si>
  <si>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</si>
  <si>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</si>
  <si>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</si>
  <si>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</si>
  <si>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</si>
  <si>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</si>
  <si>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</si>
  <si>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</si>
  <si>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</si>
  <si>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</si>
  <si>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</si>
  <si>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</si>
  <si>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</si>
  <si>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</si>
  <si>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</si>
  <si>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</si>
  <si>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</si>
  <si>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</si>
  <si>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</si>
  <si>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</si>
  <si>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</si>
  <si>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</si>
  <si>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</si>
  <si>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</si>
  <si>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</si>
  <si>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</si>
  <si>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</si>
  <si>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</si>
  <si>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</si>
  <si>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</si>
  <si>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</si>
  <si>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</si>
  <si>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</si>
  <si>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</si>
  <si>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</si>
  <si>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</si>
  <si>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</si>
  <si>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</si>
  <si>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</si>
  <si>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</si>
  <si>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</si>
  <si>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</si>
  <si>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</si>
  <si>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</si>
  <si>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</si>
  <si>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</si>
  <si>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</si>
  <si>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szt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</si>
  <si>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</si>
  <si>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</si>
  <si>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</si>
  <si>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</si>
  <si>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</si>
  <si>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</si>
  <si>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</si>
  <si>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</si>
  <si>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</si>
  <si>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</si>
  <si>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</si>
  <si>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3/5 upływu term.ważności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</si>
  <si>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</si>
  <si>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</si>
  <si>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</si>
  <si>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</si>
  <si>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</si>
  <si>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</si>
  <si>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</si>
  <si>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</si>
  <si>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</si>
  <si>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</si>
  <si>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</si>
  <si>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</si>
  <si>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</si>
  <si>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</si>
  <si>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</si>
  <si>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</si>
  <si>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</si>
  <si>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</si>
  <si>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</si>
  <si>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</si>
  <si>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</si>
  <si>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</si>
  <si>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ananas puszka 600 g</t>
  </si>
  <si>
    <t>brzoskwinia puszka 850 g</t>
  </si>
  <si>
    <t>chrzan tarty 300 g</t>
  </si>
  <si>
    <t>ciastka z owocami bez cukru 50 g</t>
  </si>
  <si>
    <t>cukier 1 kg</t>
  </si>
  <si>
    <t>cukier puder 400 g</t>
  </si>
  <si>
    <t>czekolada gorzka 90 g</t>
  </si>
  <si>
    <t>drożdże 100 g</t>
  </si>
  <si>
    <t>dżem Łowicz niskosłodzony 280 g</t>
  </si>
  <si>
    <t>galaretka owocowa 70g</t>
  </si>
  <si>
    <t>groszek konserwowy 400 g</t>
  </si>
  <si>
    <t>Makaron jajeczny nitki 250 g</t>
  </si>
  <si>
    <t>herbata extra czarna typu Jones lub równoważna 100 torebek</t>
  </si>
  <si>
    <t>Makaron jajeczny(różne kształty 250g)</t>
  </si>
  <si>
    <t>jabłka prażone w słoiku 0,9 l</t>
  </si>
  <si>
    <t>kakao 150 g</t>
  </si>
  <si>
    <t>kasza jaglana 400g</t>
  </si>
  <si>
    <t>kasza jęczmienna  średnia1 kg</t>
  </si>
  <si>
    <t>kasza manna</t>
  </si>
  <si>
    <t>kasza pęczak</t>
  </si>
  <si>
    <t>koncentrat barszczu  0,3l</t>
  </si>
  <si>
    <t>koncentrat pomidorowy 190 g</t>
  </si>
  <si>
    <t>koncentrat pomidorowy w puszce 850g</t>
  </si>
  <si>
    <t>Żelatyna 40 g</t>
  </si>
  <si>
    <t>kukurydza puszka 400 g</t>
  </si>
  <si>
    <t>majonez kielecki 310ml lub równoważny</t>
  </si>
  <si>
    <t>makaron lubelski 0,5 kg bezjajeczny różne kształty</t>
  </si>
  <si>
    <t>mąka wrocławska 1 kg</t>
  </si>
  <si>
    <t>mąka ziemniaczana 1 kg</t>
  </si>
  <si>
    <t>Musztarda stołowa 175g</t>
  </si>
  <si>
    <t>ogórek konserwowy 0,9 l</t>
  </si>
  <si>
    <t>papryka konserwowa 900 ml</t>
  </si>
  <si>
    <t>pietruszka suszona 20 g</t>
  </si>
  <si>
    <t>płatki kukurydziane  500 g</t>
  </si>
  <si>
    <t>płatki owsiane błysk 400 g</t>
  </si>
  <si>
    <t>płatki ryżowe 400 g</t>
  </si>
  <si>
    <t>pomidory puszka 400 g</t>
  </si>
  <si>
    <t>powidła śliwkowe 300g</t>
  </si>
  <si>
    <t>ryż 1 kg</t>
  </si>
  <si>
    <t>ryż parabol.  1 kg</t>
  </si>
  <si>
    <t>sok Kubuś 330 ml lub równoważny</t>
  </si>
  <si>
    <t>syrop zagęszczony 500 ml</t>
  </si>
  <si>
    <t>zioła prowansalskie 10 g</t>
  </si>
  <si>
    <t>soki owocowe 2 l różne smaki</t>
  </si>
  <si>
    <t>woda mineralna niegazowana 0,5 l</t>
  </si>
  <si>
    <t>woda źródlana 5 l</t>
  </si>
  <si>
    <t>Żurek na zakwasie 500ml w but.szkl.</t>
  </si>
  <si>
    <t>wafle ryżowe naturalne 180g</t>
  </si>
  <si>
    <t>wafelki- prince polo 39g lub równoważne</t>
  </si>
  <si>
    <t>chrupki kukurydziane 80 g</t>
  </si>
  <si>
    <t>krakersy solone 180 g</t>
  </si>
  <si>
    <t>Bazylia 10 g</t>
  </si>
  <si>
    <t>cukier waniliowy 32g</t>
  </si>
  <si>
    <t>Cynamon 20g</t>
  </si>
  <si>
    <t>kminek cały 20g</t>
  </si>
  <si>
    <t>kwasek cytrynowy 20g</t>
  </si>
  <si>
    <t>liść laurowy 6g</t>
  </si>
  <si>
    <t>maga 960g</t>
  </si>
  <si>
    <t>Majeranek 15 g</t>
  </si>
  <si>
    <t>ocet spirytusowy 0,5 l</t>
  </si>
  <si>
    <t>sucharki 290g</t>
  </si>
  <si>
    <t>Oregano 10 g</t>
  </si>
  <si>
    <t>papryka słodka w proszku 20 g</t>
  </si>
  <si>
    <t>pieprz mielony 20 g</t>
  </si>
  <si>
    <t>sól 1 kg</t>
  </si>
  <si>
    <t>TERMINY DOSTAWY: 2 razy w tygodniu w godz. 6:00 do 11:00</t>
  </si>
  <si>
    <t>ciastka herbatniki 14g(typu szkolne)</t>
  </si>
  <si>
    <t>majonez kielecki 700ml</t>
  </si>
  <si>
    <t>wafelki kakaowe lub owocowe b/polewy 80g</t>
  </si>
  <si>
    <t>przyprawa do gulaszu 20g</t>
  </si>
  <si>
    <t>przyprawa do mięsa wieprzowego 20g</t>
  </si>
  <si>
    <t>przyprawa do drobiu 20g</t>
  </si>
  <si>
    <t>czosnek granulowany 20g</t>
  </si>
  <si>
    <t>przyprawa curry 20g</t>
  </si>
  <si>
    <t>69.</t>
  </si>
  <si>
    <t>70.</t>
  </si>
  <si>
    <t>71.</t>
  </si>
  <si>
    <t>72.</t>
  </si>
  <si>
    <t>73.</t>
  </si>
  <si>
    <t>74.</t>
  </si>
  <si>
    <t>75.</t>
  </si>
  <si>
    <t>Czekolada 300g</t>
  </si>
  <si>
    <t>76.</t>
  </si>
  <si>
    <t>Czekolada 100g</t>
  </si>
  <si>
    <t>77.</t>
  </si>
  <si>
    <t>Marmolada 590g</t>
  </si>
  <si>
    <t>78.</t>
  </si>
  <si>
    <t>Herbata owocowa</t>
  </si>
  <si>
    <t>79.</t>
  </si>
  <si>
    <t>Makaron np.: muszelki, kokardki 500g</t>
  </si>
  <si>
    <t>80.</t>
  </si>
  <si>
    <t>Makaron spagetti 500g</t>
  </si>
  <si>
    <t>81.</t>
  </si>
  <si>
    <t xml:space="preserve">Kakao rozpuszczalne </t>
  </si>
  <si>
    <t>82.</t>
  </si>
  <si>
    <t>Passata pomidorowa</t>
  </si>
  <si>
    <t>83.</t>
  </si>
  <si>
    <t>Płatki zbożowe – różne smaki 250g</t>
  </si>
  <si>
    <t>84.</t>
  </si>
  <si>
    <t>Płatki zbożowe – różne smaki 400g</t>
  </si>
  <si>
    <t>85.</t>
  </si>
  <si>
    <t>Płatki zbożowe – różne smaki 500g</t>
  </si>
  <si>
    <t>86.</t>
  </si>
  <si>
    <t>Woda mineralna 1,5l</t>
  </si>
  <si>
    <t>87.</t>
  </si>
  <si>
    <t>Wafelek różne smaki ok. 40g</t>
  </si>
  <si>
    <t>88.</t>
  </si>
  <si>
    <t>Batonik różne rodzaje ok 50g</t>
  </si>
  <si>
    <t>89.</t>
  </si>
  <si>
    <t>Gumy rozpuszczalne</t>
  </si>
  <si>
    <t>op</t>
  </si>
  <si>
    <t>90.</t>
  </si>
  <si>
    <t>Żelki</t>
  </si>
  <si>
    <t>91.</t>
  </si>
  <si>
    <t xml:space="preserve">Cukierki </t>
  </si>
  <si>
    <t>92.</t>
  </si>
  <si>
    <t>Lizaki</t>
  </si>
  <si>
    <t>93.</t>
  </si>
  <si>
    <t>Rogalik z nadzieniem kakaowym 60g</t>
  </si>
  <si>
    <t>94.</t>
  </si>
  <si>
    <t>Ciastko biszkoptowe</t>
  </si>
  <si>
    <t>95.</t>
  </si>
  <si>
    <t>Budyń</t>
  </si>
  <si>
    <t>96.</t>
  </si>
  <si>
    <t>Chipsy różne rodzaje</t>
  </si>
  <si>
    <t>97.</t>
  </si>
  <si>
    <t>Ciasto francuskie</t>
  </si>
  <si>
    <t>98.</t>
  </si>
  <si>
    <t>Fix do spagetti</t>
  </si>
  <si>
    <t>99.</t>
  </si>
  <si>
    <t xml:space="preserve">Ketchup łagodny i pikantny </t>
  </si>
  <si>
    <t>100.</t>
  </si>
  <si>
    <t>Kostki rosołowe 12szt.</t>
  </si>
  <si>
    <t>101.</t>
  </si>
  <si>
    <t>Nutella</t>
  </si>
  <si>
    <t>102.</t>
  </si>
  <si>
    <t>Orzeszki</t>
  </si>
  <si>
    <t>103.</t>
  </si>
  <si>
    <t>Popcorn do mikrofalówki</t>
  </si>
  <si>
    <t>104.</t>
  </si>
  <si>
    <t>Proszek do pieczenia</t>
  </si>
  <si>
    <t>105.</t>
  </si>
  <si>
    <t>Przyprawa do grilla</t>
  </si>
  <si>
    <t>106.</t>
  </si>
  <si>
    <t>Sałatka wielowarzywna</t>
  </si>
  <si>
    <t>107.</t>
  </si>
  <si>
    <t>Sos czosnkowy</t>
  </si>
  <si>
    <t>Przyprawa uniwersalna</t>
  </si>
  <si>
    <t>Kawa parzona</t>
  </si>
  <si>
    <t>Herbata wocowa</t>
  </si>
  <si>
    <t>Mieszanka ciastek</t>
  </si>
  <si>
    <t>Batony, cukierki na wagę</t>
  </si>
  <si>
    <t>108.</t>
  </si>
  <si>
    <t>109.</t>
  </si>
  <si>
    <t>110.</t>
  </si>
  <si>
    <t>111.</t>
  </si>
  <si>
    <t>Zupa chińska</t>
  </si>
  <si>
    <t>112.</t>
  </si>
  <si>
    <t>Sukcesywna dostawa artykułów spożywczych do Ośrodka Pmocy Społecznej w Czechowicach-Dziedzicach</t>
  </si>
  <si>
    <r>
      <rPr>
        <sz val="10"/>
        <rFont val="Arial"/>
        <family val="2"/>
        <charset val="238"/>
      </rPr>
      <t>OPS.DKA.260.3.2023</t>
    </r>
    <r>
      <rPr>
        <sz val="10"/>
        <color theme="5"/>
        <rFont val="Arial"/>
        <family val="2"/>
        <charset val="238"/>
      </rPr>
      <t xml:space="preserve">   </t>
    </r>
    <r>
      <rPr>
        <sz val="10"/>
        <color theme="1"/>
        <rFont val="Arial"/>
        <family val="2"/>
        <charset val="238"/>
      </rPr>
      <t xml:space="preserve">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2.6 do Zapytania Ofertowego pakiet VI - ARTYKUŁY INNE</t>
    </r>
  </si>
  <si>
    <t>Przyprawa warzywna typu kucharek 1 kg</t>
  </si>
  <si>
    <t>Ziele angielskie 15g</t>
  </si>
  <si>
    <t>113.</t>
  </si>
  <si>
    <t>114.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</si>
</sst>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21" xfId="0" applyFont="1" applyBorder="1"/>
    <xf numFmtId="0" fontId="4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wrapText="1"/>
    </xf>
    <xf numFmtId="0" fontId="4" fillId="4" borderId="25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47BD1A71-E3E8-4DB7-961A-8B4320C55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0"/>
  <sheetViews>
    <sheetView tabSelected="1" topLeftCell="A25" workbookViewId="0">
      <selection activeCell="C32" sqref="C32"/>
    </sheetView>
  </sheetViews>
  <sheetFormatPr defaultRowHeight="15" x14ac:dyDescent="0.25"/>
  <cols>
    <col min="1" max="1" width="4.5703125" customWidth="1"/>
    <col min="2" max="2" width="25.4257812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33" t="s">
        <v>241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5" customHeight="1" x14ac:dyDescent="0.25">
      <c r="A2" s="36" t="s">
        <v>242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48.75" customHeight="1" x14ac:dyDescent="0.25">
      <c r="A3" s="39" t="s">
        <v>148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41.25" customHeight="1" thickBot="1" x14ac:dyDescent="0.3">
      <c r="A4" s="37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43</v>
      </c>
      <c r="F5" s="1" t="s">
        <v>44</v>
      </c>
      <c r="G5" s="1" t="s">
        <v>5</v>
      </c>
      <c r="H5" s="1" t="s">
        <v>45</v>
      </c>
      <c r="I5" s="1" t="s">
        <v>46</v>
      </c>
      <c r="J5" s="2" t="s">
        <v>6</v>
      </c>
    </row>
    <row r="6" spans="1:10" ht="26.25" thickBot="1" x14ac:dyDescent="0.3">
      <c r="A6" s="7" t="s">
        <v>7</v>
      </c>
      <c r="B6" s="8" t="s">
        <v>83</v>
      </c>
      <c r="C6" s="9" t="s">
        <v>48</v>
      </c>
      <c r="D6" s="9">
        <f>SUM(10+2)</f>
        <v>12</v>
      </c>
      <c r="E6" s="3"/>
      <c r="F6" s="3">
        <f>(D6*E6)</f>
        <v>0</v>
      </c>
      <c r="G6" s="3"/>
      <c r="H6" s="3">
        <f>(F6*G6)</f>
        <v>0</v>
      </c>
      <c r="I6" s="3">
        <f>SUM(F6+H6)</f>
        <v>0</v>
      </c>
      <c r="J6" s="4" t="s">
        <v>60</v>
      </c>
    </row>
    <row r="7" spans="1:10" ht="30.75" customHeight="1" thickBot="1" x14ac:dyDescent="0.3">
      <c r="A7" s="7" t="s">
        <v>9</v>
      </c>
      <c r="B7" s="10" t="s">
        <v>84</v>
      </c>
      <c r="C7" s="11" t="s">
        <v>48</v>
      </c>
      <c r="D7" s="11">
        <f>SUM(10+2)</f>
        <v>12</v>
      </c>
      <c r="E7" s="5"/>
      <c r="F7" s="5">
        <f t="shared" ref="F7:F70" si="0">(D7*E7)</f>
        <v>0</v>
      </c>
      <c r="G7" s="5"/>
      <c r="H7" s="5">
        <f t="shared" ref="H7:H70" si="1">(F7*G7)</f>
        <v>0</v>
      </c>
      <c r="I7" s="5">
        <f t="shared" ref="I7:I70" si="2">SUM(F7+H7)</f>
        <v>0</v>
      </c>
      <c r="J7" s="6" t="s">
        <v>60</v>
      </c>
    </row>
    <row r="8" spans="1:10" ht="26.25" thickBot="1" x14ac:dyDescent="0.3">
      <c r="A8" s="7" t="s">
        <v>10</v>
      </c>
      <c r="B8" s="10" t="s">
        <v>85</v>
      </c>
      <c r="C8" s="11" t="s">
        <v>48</v>
      </c>
      <c r="D8" s="11">
        <f>SUM(10+1)</f>
        <v>11</v>
      </c>
      <c r="E8" s="5"/>
      <c r="F8" s="5">
        <f t="shared" si="0"/>
        <v>0</v>
      </c>
      <c r="G8" s="5"/>
      <c r="H8" s="5">
        <f t="shared" si="1"/>
        <v>0</v>
      </c>
      <c r="I8" s="5">
        <f t="shared" si="2"/>
        <v>0</v>
      </c>
      <c r="J8" s="6" t="s">
        <v>60</v>
      </c>
    </row>
    <row r="9" spans="1:10" ht="26.25" thickBot="1" x14ac:dyDescent="0.3">
      <c r="A9" s="7" t="s">
        <v>11</v>
      </c>
      <c r="B9" s="10" t="s">
        <v>86</v>
      </c>
      <c r="C9" s="11" t="s">
        <v>48</v>
      </c>
      <c r="D9" s="11">
        <v>200</v>
      </c>
      <c r="E9" s="5"/>
      <c r="F9" s="5">
        <f t="shared" si="0"/>
        <v>0</v>
      </c>
      <c r="G9" s="5"/>
      <c r="H9" s="5">
        <f t="shared" si="1"/>
        <v>0</v>
      </c>
      <c r="I9" s="5">
        <f t="shared" si="2"/>
        <v>0</v>
      </c>
      <c r="J9" s="6" t="s">
        <v>60</v>
      </c>
    </row>
    <row r="10" spans="1:10" ht="26.25" thickBot="1" x14ac:dyDescent="0.3">
      <c r="A10" s="7" t="s">
        <v>12</v>
      </c>
      <c r="B10" s="10" t="s">
        <v>87</v>
      </c>
      <c r="C10" s="11" t="s">
        <v>8</v>
      </c>
      <c r="D10" s="11">
        <f>SUM(180+70+1)</f>
        <v>251</v>
      </c>
      <c r="E10" s="5"/>
      <c r="F10" s="5">
        <f t="shared" si="0"/>
        <v>0</v>
      </c>
      <c r="G10" s="5"/>
      <c r="H10" s="5">
        <f t="shared" si="1"/>
        <v>0</v>
      </c>
      <c r="I10" s="5">
        <f t="shared" si="2"/>
        <v>0</v>
      </c>
      <c r="J10" s="6" t="s">
        <v>60</v>
      </c>
    </row>
    <row r="11" spans="1:10" ht="26.25" thickBot="1" x14ac:dyDescent="0.3">
      <c r="A11" s="7" t="s">
        <v>13</v>
      </c>
      <c r="B11" s="10" t="s">
        <v>88</v>
      </c>
      <c r="C11" s="11" t="s">
        <v>8</v>
      </c>
      <c r="D11" s="11">
        <f>SUM(2.4+0.8)</f>
        <v>3.2</v>
      </c>
      <c r="E11" s="5"/>
      <c r="F11" s="5">
        <f t="shared" si="0"/>
        <v>0</v>
      </c>
      <c r="G11" s="5"/>
      <c r="H11" s="5">
        <f t="shared" si="1"/>
        <v>0</v>
      </c>
      <c r="I11" s="5">
        <f t="shared" si="2"/>
        <v>0</v>
      </c>
      <c r="J11" s="6" t="s">
        <v>60</v>
      </c>
    </row>
    <row r="12" spans="1:10" ht="30.75" customHeight="1" thickBot="1" x14ac:dyDescent="0.3">
      <c r="A12" s="7" t="s">
        <v>14</v>
      </c>
      <c r="B12" s="10" t="s">
        <v>89</v>
      </c>
      <c r="C12" s="11" t="s">
        <v>48</v>
      </c>
      <c r="D12" s="12">
        <v>250</v>
      </c>
      <c r="E12" s="5"/>
      <c r="F12" s="5">
        <f t="shared" si="0"/>
        <v>0</v>
      </c>
      <c r="G12" s="5"/>
      <c r="H12" s="5">
        <f t="shared" si="1"/>
        <v>0</v>
      </c>
      <c r="I12" s="5">
        <f t="shared" si="2"/>
        <v>0</v>
      </c>
      <c r="J12" s="6" t="s">
        <v>60</v>
      </c>
    </row>
    <row r="13" spans="1:10" ht="26.25" thickBot="1" x14ac:dyDescent="0.3">
      <c r="A13" s="7" t="s">
        <v>15</v>
      </c>
      <c r="B13" s="10" t="s">
        <v>90</v>
      </c>
      <c r="C13" s="11" t="s">
        <v>48</v>
      </c>
      <c r="D13" s="11">
        <v>3</v>
      </c>
      <c r="E13" s="5"/>
      <c r="F13" s="5">
        <f t="shared" si="0"/>
        <v>0</v>
      </c>
      <c r="G13" s="5"/>
      <c r="H13" s="5">
        <f t="shared" si="1"/>
        <v>0</v>
      </c>
      <c r="I13" s="5">
        <f t="shared" si="2"/>
        <v>0</v>
      </c>
      <c r="J13" s="6" t="s">
        <v>60</v>
      </c>
    </row>
    <row r="14" spans="1:10" ht="26.25" thickBot="1" x14ac:dyDescent="0.3">
      <c r="A14" s="7" t="s">
        <v>16</v>
      </c>
      <c r="B14" s="10" t="s">
        <v>91</v>
      </c>
      <c r="C14" s="11" t="s">
        <v>48</v>
      </c>
      <c r="D14" s="11">
        <f>SUM(100+70)</f>
        <v>170</v>
      </c>
      <c r="E14" s="5"/>
      <c r="F14" s="5">
        <f t="shared" si="0"/>
        <v>0</v>
      </c>
      <c r="G14" s="5"/>
      <c r="H14" s="5">
        <f t="shared" si="1"/>
        <v>0</v>
      </c>
      <c r="I14" s="5">
        <f t="shared" si="2"/>
        <v>0</v>
      </c>
      <c r="J14" s="6" t="s">
        <v>60</v>
      </c>
    </row>
    <row r="15" spans="1:10" ht="30.75" customHeight="1" thickBot="1" x14ac:dyDescent="0.3">
      <c r="A15" s="7" t="s">
        <v>17</v>
      </c>
      <c r="B15" s="10" t="s">
        <v>92</v>
      </c>
      <c r="C15" s="11" t="s">
        <v>48</v>
      </c>
      <c r="D15" s="11">
        <f>SUM(100+20)</f>
        <v>120</v>
      </c>
      <c r="E15" s="5"/>
      <c r="F15" s="5">
        <f t="shared" si="0"/>
        <v>0</v>
      </c>
      <c r="G15" s="5"/>
      <c r="H15" s="5">
        <f t="shared" si="1"/>
        <v>0</v>
      </c>
      <c r="I15" s="5">
        <f t="shared" si="2"/>
        <v>0</v>
      </c>
      <c r="J15" s="6" t="s">
        <v>60</v>
      </c>
    </row>
    <row r="16" spans="1:10" ht="26.25" thickBot="1" x14ac:dyDescent="0.3">
      <c r="A16" s="7" t="s">
        <v>18</v>
      </c>
      <c r="B16" s="10" t="s">
        <v>93</v>
      </c>
      <c r="C16" s="11" t="s">
        <v>48</v>
      </c>
      <c r="D16" s="11">
        <f>SUM(20+50)</f>
        <v>70</v>
      </c>
      <c r="E16" s="5"/>
      <c r="F16" s="5">
        <f t="shared" si="0"/>
        <v>0</v>
      </c>
      <c r="G16" s="5"/>
      <c r="H16" s="5">
        <f t="shared" si="1"/>
        <v>0</v>
      </c>
      <c r="I16" s="5">
        <f t="shared" si="2"/>
        <v>0</v>
      </c>
      <c r="J16" s="6" t="s">
        <v>60</v>
      </c>
    </row>
    <row r="17" spans="1:10" ht="26.25" thickBot="1" x14ac:dyDescent="0.3">
      <c r="A17" s="7" t="s">
        <v>19</v>
      </c>
      <c r="B17" s="10" t="s">
        <v>94</v>
      </c>
      <c r="C17" s="11" t="s">
        <v>48</v>
      </c>
      <c r="D17" s="12">
        <v>24</v>
      </c>
      <c r="E17" s="5"/>
      <c r="F17" s="5">
        <f t="shared" si="0"/>
        <v>0</v>
      </c>
      <c r="G17" s="5"/>
      <c r="H17" s="5">
        <f t="shared" si="1"/>
        <v>0</v>
      </c>
      <c r="I17" s="5">
        <f t="shared" si="2"/>
        <v>0</v>
      </c>
      <c r="J17" s="6" t="s">
        <v>60</v>
      </c>
    </row>
    <row r="18" spans="1:10" ht="46.5" customHeight="1" thickBot="1" x14ac:dyDescent="0.3">
      <c r="A18" s="7" t="s">
        <v>20</v>
      </c>
      <c r="B18" s="10" t="s">
        <v>95</v>
      </c>
      <c r="C18" s="11" t="s">
        <v>48</v>
      </c>
      <c r="D18" s="11">
        <f>SUM(26+10)</f>
        <v>36</v>
      </c>
      <c r="E18" s="5"/>
      <c r="F18" s="5">
        <f t="shared" si="0"/>
        <v>0</v>
      </c>
      <c r="G18" s="5"/>
      <c r="H18" s="5">
        <f t="shared" si="1"/>
        <v>0</v>
      </c>
      <c r="I18" s="5">
        <f t="shared" si="2"/>
        <v>0</v>
      </c>
      <c r="J18" s="6" t="s">
        <v>60</v>
      </c>
    </row>
    <row r="19" spans="1:10" ht="45.75" customHeight="1" thickBot="1" x14ac:dyDescent="0.3">
      <c r="A19" s="7" t="s">
        <v>21</v>
      </c>
      <c r="B19" s="10" t="s">
        <v>96</v>
      </c>
      <c r="C19" s="11" t="s">
        <v>48</v>
      </c>
      <c r="D19" s="12">
        <v>24</v>
      </c>
      <c r="E19" s="5"/>
      <c r="F19" s="5">
        <f t="shared" si="0"/>
        <v>0</v>
      </c>
      <c r="G19" s="5"/>
      <c r="H19" s="5">
        <f t="shared" si="1"/>
        <v>0</v>
      </c>
      <c r="I19" s="5">
        <f t="shared" si="2"/>
        <v>0</v>
      </c>
      <c r="J19" s="6" t="s">
        <v>60</v>
      </c>
    </row>
    <row r="20" spans="1:10" ht="26.25" thickBot="1" x14ac:dyDescent="0.3">
      <c r="A20" s="7" t="s">
        <v>22</v>
      </c>
      <c r="B20" s="10" t="s">
        <v>97</v>
      </c>
      <c r="C20" s="11" t="s">
        <v>48</v>
      </c>
      <c r="D20" s="11">
        <f>SUM(20+20)</f>
        <v>40</v>
      </c>
      <c r="E20" s="5"/>
      <c r="F20" s="5">
        <f t="shared" si="0"/>
        <v>0</v>
      </c>
      <c r="G20" s="5"/>
      <c r="H20" s="5">
        <f t="shared" si="1"/>
        <v>0</v>
      </c>
      <c r="I20" s="5">
        <f t="shared" si="2"/>
        <v>0</v>
      </c>
      <c r="J20" s="6" t="s">
        <v>60</v>
      </c>
    </row>
    <row r="21" spans="1:10" ht="26.25" thickBot="1" x14ac:dyDescent="0.3">
      <c r="A21" s="7" t="s">
        <v>23</v>
      </c>
      <c r="B21" s="10" t="s">
        <v>98</v>
      </c>
      <c r="C21" s="11" t="s">
        <v>48</v>
      </c>
      <c r="D21" s="11">
        <v>3</v>
      </c>
      <c r="E21" s="5"/>
      <c r="F21" s="5">
        <f t="shared" si="0"/>
        <v>0</v>
      </c>
      <c r="G21" s="5"/>
      <c r="H21" s="5">
        <f t="shared" si="1"/>
        <v>0</v>
      </c>
      <c r="I21" s="5">
        <f t="shared" si="2"/>
        <v>0</v>
      </c>
      <c r="J21" s="6" t="s">
        <v>60</v>
      </c>
    </row>
    <row r="22" spans="1:10" ht="26.25" thickBot="1" x14ac:dyDescent="0.3">
      <c r="A22" s="7" t="s">
        <v>24</v>
      </c>
      <c r="B22" s="10" t="s">
        <v>99</v>
      </c>
      <c r="C22" s="11" t="s">
        <v>48</v>
      </c>
      <c r="D22" s="11">
        <v>16</v>
      </c>
      <c r="E22" s="5"/>
      <c r="F22" s="5">
        <f t="shared" si="0"/>
        <v>0</v>
      </c>
      <c r="G22" s="5"/>
      <c r="H22" s="5">
        <f t="shared" si="1"/>
        <v>0</v>
      </c>
      <c r="I22" s="5">
        <f t="shared" si="2"/>
        <v>0</v>
      </c>
      <c r="J22" s="6" t="s">
        <v>60</v>
      </c>
    </row>
    <row r="23" spans="1:10" ht="26.25" thickBot="1" x14ac:dyDescent="0.3">
      <c r="A23" s="7" t="s">
        <v>25</v>
      </c>
      <c r="B23" s="10" t="s">
        <v>100</v>
      </c>
      <c r="C23" s="11" t="s">
        <v>8</v>
      </c>
      <c r="D23" s="11">
        <v>40</v>
      </c>
      <c r="E23" s="5"/>
      <c r="F23" s="5">
        <f t="shared" si="0"/>
        <v>0</v>
      </c>
      <c r="G23" s="5"/>
      <c r="H23" s="5">
        <f t="shared" si="1"/>
        <v>0</v>
      </c>
      <c r="I23" s="5">
        <f t="shared" si="2"/>
        <v>0</v>
      </c>
      <c r="J23" s="6" t="s">
        <v>60</v>
      </c>
    </row>
    <row r="24" spans="1:10" ht="26.25" thickBot="1" x14ac:dyDescent="0.3">
      <c r="A24" s="7" t="s">
        <v>26</v>
      </c>
      <c r="B24" s="10" t="s">
        <v>101</v>
      </c>
      <c r="C24" s="11" t="s">
        <v>8</v>
      </c>
      <c r="D24" s="11">
        <f>SUM(20+2)</f>
        <v>22</v>
      </c>
      <c r="E24" s="5"/>
      <c r="F24" s="5">
        <f t="shared" si="0"/>
        <v>0</v>
      </c>
      <c r="G24" s="5"/>
      <c r="H24" s="5">
        <f t="shared" si="1"/>
        <v>0</v>
      </c>
      <c r="I24" s="5">
        <f t="shared" si="2"/>
        <v>0</v>
      </c>
      <c r="J24" s="6" t="s">
        <v>60</v>
      </c>
    </row>
    <row r="25" spans="1:10" ht="26.25" thickBot="1" x14ac:dyDescent="0.3">
      <c r="A25" s="7" t="s">
        <v>27</v>
      </c>
      <c r="B25" s="10" t="s">
        <v>102</v>
      </c>
      <c r="C25" s="11" t="s">
        <v>8</v>
      </c>
      <c r="D25" s="11">
        <v>3</v>
      </c>
      <c r="E25" s="5"/>
      <c r="F25" s="5">
        <f t="shared" si="0"/>
        <v>0</v>
      </c>
      <c r="G25" s="5"/>
      <c r="H25" s="5">
        <f t="shared" si="1"/>
        <v>0</v>
      </c>
      <c r="I25" s="5">
        <f t="shared" si="2"/>
        <v>0</v>
      </c>
      <c r="J25" s="6" t="s">
        <v>60</v>
      </c>
    </row>
    <row r="26" spans="1:10" ht="30.75" customHeight="1" thickBot="1" x14ac:dyDescent="0.3">
      <c r="A26" s="7" t="s">
        <v>28</v>
      </c>
      <c r="B26" s="10" t="s">
        <v>103</v>
      </c>
      <c r="C26" s="11" t="s">
        <v>48</v>
      </c>
      <c r="D26" s="11">
        <f>SUM(3+8)</f>
        <v>11</v>
      </c>
      <c r="E26" s="5"/>
      <c r="F26" s="5">
        <f t="shared" si="0"/>
        <v>0</v>
      </c>
      <c r="G26" s="5"/>
      <c r="H26" s="5">
        <f t="shared" si="1"/>
        <v>0</v>
      </c>
      <c r="I26" s="5">
        <f t="shared" si="2"/>
        <v>0</v>
      </c>
      <c r="J26" s="6" t="s">
        <v>60</v>
      </c>
    </row>
    <row r="27" spans="1:10" ht="26.25" thickBot="1" x14ac:dyDescent="0.3">
      <c r="A27" s="7" t="s">
        <v>29</v>
      </c>
      <c r="B27" s="10" t="s">
        <v>104</v>
      </c>
      <c r="C27" s="11" t="s">
        <v>48</v>
      </c>
      <c r="D27" s="11">
        <f>SUM(20+20)</f>
        <v>40</v>
      </c>
      <c r="E27" s="5"/>
      <c r="F27" s="5">
        <f t="shared" si="0"/>
        <v>0</v>
      </c>
      <c r="G27" s="5"/>
      <c r="H27" s="5">
        <f t="shared" si="1"/>
        <v>0</v>
      </c>
      <c r="I27" s="5">
        <f t="shared" si="2"/>
        <v>0</v>
      </c>
      <c r="J27" s="6" t="s">
        <v>60</v>
      </c>
    </row>
    <row r="28" spans="1:10" ht="45.75" customHeight="1" thickBot="1" x14ac:dyDescent="0.3">
      <c r="A28" s="7" t="s">
        <v>30</v>
      </c>
      <c r="B28" s="10" t="s">
        <v>105</v>
      </c>
      <c r="C28" s="11" t="s">
        <v>48</v>
      </c>
      <c r="D28" s="11">
        <v>30</v>
      </c>
      <c r="E28" s="5"/>
      <c r="F28" s="5">
        <f t="shared" si="0"/>
        <v>0</v>
      </c>
      <c r="G28" s="5"/>
      <c r="H28" s="5">
        <f t="shared" si="1"/>
        <v>0</v>
      </c>
      <c r="I28" s="5">
        <f t="shared" si="2"/>
        <v>0</v>
      </c>
      <c r="J28" s="6" t="s">
        <v>60</v>
      </c>
    </row>
    <row r="29" spans="1:10" ht="26.25" thickBot="1" x14ac:dyDescent="0.3">
      <c r="A29" s="7" t="s">
        <v>31</v>
      </c>
      <c r="B29" s="10" t="s">
        <v>106</v>
      </c>
      <c r="C29" s="11" t="s">
        <v>48</v>
      </c>
      <c r="D29" s="12">
        <v>10</v>
      </c>
      <c r="E29" s="5"/>
      <c r="F29" s="5">
        <f t="shared" si="0"/>
        <v>0</v>
      </c>
      <c r="G29" s="5"/>
      <c r="H29" s="5">
        <f t="shared" si="1"/>
        <v>0</v>
      </c>
      <c r="I29" s="5">
        <f t="shared" si="2"/>
        <v>0</v>
      </c>
      <c r="J29" s="6" t="s">
        <v>60</v>
      </c>
    </row>
    <row r="30" spans="1:10" ht="30.75" customHeight="1" thickBot="1" x14ac:dyDescent="0.3">
      <c r="A30" s="7" t="s">
        <v>32</v>
      </c>
      <c r="B30" s="10" t="s">
        <v>107</v>
      </c>
      <c r="C30" s="11" t="s">
        <v>48</v>
      </c>
      <c r="D30" s="12">
        <f>SUM(6+50)</f>
        <v>56</v>
      </c>
      <c r="E30" s="5"/>
      <c r="F30" s="5">
        <f t="shared" si="0"/>
        <v>0</v>
      </c>
      <c r="G30" s="5"/>
      <c r="H30" s="5">
        <f t="shared" si="1"/>
        <v>0</v>
      </c>
      <c r="I30" s="5">
        <f t="shared" si="2"/>
        <v>0</v>
      </c>
      <c r="J30" s="6" t="s">
        <v>60</v>
      </c>
    </row>
    <row r="31" spans="1:10" ht="45.75" customHeight="1" thickBot="1" x14ac:dyDescent="0.3">
      <c r="A31" s="7" t="s">
        <v>33</v>
      </c>
      <c r="B31" s="10" t="s">
        <v>108</v>
      </c>
      <c r="C31" s="11" t="s">
        <v>48</v>
      </c>
      <c r="D31" s="11">
        <f>SUM(30+30)</f>
        <v>60</v>
      </c>
      <c r="E31" s="5"/>
      <c r="F31" s="5">
        <f t="shared" si="0"/>
        <v>0</v>
      </c>
      <c r="G31" s="5"/>
      <c r="H31" s="5">
        <f t="shared" si="1"/>
        <v>0</v>
      </c>
      <c r="I31" s="5">
        <f t="shared" si="2"/>
        <v>0</v>
      </c>
      <c r="J31" s="6" t="s">
        <v>60</v>
      </c>
    </row>
    <row r="32" spans="1:10" ht="26.25" thickBot="1" x14ac:dyDescent="0.3">
      <c r="A32" s="7" t="s">
        <v>34</v>
      </c>
      <c r="B32" s="10" t="s">
        <v>109</v>
      </c>
      <c r="C32" s="11" t="s">
        <v>8</v>
      </c>
      <c r="D32" s="11">
        <v>100</v>
      </c>
      <c r="E32" s="5"/>
      <c r="F32" s="5">
        <f t="shared" si="0"/>
        <v>0</v>
      </c>
      <c r="G32" s="5"/>
      <c r="H32" s="5">
        <f t="shared" si="1"/>
        <v>0</v>
      </c>
      <c r="I32" s="5">
        <f t="shared" si="2"/>
        <v>0</v>
      </c>
      <c r="J32" s="6" t="s">
        <v>60</v>
      </c>
    </row>
    <row r="33" spans="1:10" ht="30.75" customHeight="1" thickBot="1" x14ac:dyDescent="0.3">
      <c r="A33" s="7" t="s">
        <v>35</v>
      </c>
      <c r="B33" s="10" t="s">
        <v>110</v>
      </c>
      <c r="C33" s="11" t="s">
        <v>8</v>
      </c>
      <c r="D33" s="11">
        <f>SUM(120+10)</f>
        <v>130</v>
      </c>
      <c r="E33" s="5"/>
      <c r="F33" s="5">
        <f t="shared" si="0"/>
        <v>0</v>
      </c>
      <c r="G33" s="5"/>
      <c r="H33" s="5">
        <f t="shared" si="1"/>
        <v>0</v>
      </c>
      <c r="I33" s="5">
        <f t="shared" si="2"/>
        <v>0</v>
      </c>
      <c r="J33" s="6" t="s">
        <v>60</v>
      </c>
    </row>
    <row r="34" spans="1:10" ht="30.75" customHeight="1" thickBot="1" x14ac:dyDescent="0.3">
      <c r="A34" s="7" t="s">
        <v>36</v>
      </c>
      <c r="B34" s="10" t="s">
        <v>111</v>
      </c>
      <c r="C34" s="11" t="s">
        <v>8</v>
      </c>
      <c r="D34" s="11">
        <f>SUM(25+2)</f>
        <v>27</v>
      </c>
      <c r="E34" s="5"/>
      <c r="F34" s="5">
        <f t="shared" si="0"/>
        <v>0</v>
      </c>
      <c r="G34" s="5"/>
      <c r="H34" s="5">
        <f t="shared" si="1"/>
        <v>0</v>
      </c>
      <c r="I34" s="5">
        <f t="shared" si="2"/>
        <v>0</v>
      </c>
      <c r="J34" s="6" t="s">
        <v>60</v>
      </c>
    </row>
    <row r="35" spans="1:10" ht="30.75" customHeight="1" thickBot="1" x14ac:dyDescent="0.3">
      <c r="A35" s="7" t="s">
        <v>37</v>
      </c>
      <c r="B35" s="10" t="s">
        <v>112</v>
      </c>
      <c r="C35" s="11" t="s">
        <v>48</v>
      </c>
      <c r="D35" s="11">
        <f>SUM(5+5)</f>
        <v>10</v>
      </c>
      <c r="E35" s="5"/>
      <c r="F35" s="5">
        <f t="shared" si="0"/>
        <v>0</v>
      </c>
      <c r="G35" s="5"/>
      <c r="H35" s="5">
        <f t="shared" si="1"/>
        <v>0</v>
      </c>
      <c r="I35" s="5">
        <f t="shared" si="2"/>
        <v>0</v>
      </c>
      <c r="J35" s="6" t="s">
        <v>60</v>
      </c>
    </row>
    <row r="36" spans="1:10" ht="30.75" customHeight="1" thickBot="1" x14ac:dyDescent="0.3">
      <c r="A36" s="7" t="s">
        <v>38</v>
      </c>
      <c r="B36" s="10" t="s">
        <v>113</v>
      </c>
      <c r="C36" s="11" t="s">
        <v>48</v>
      </c>
      <c r="D36" s="11">
        <f>SUM(80+50)</f>
        <v>130</v>
      </c>
      <c r="E36" s="5"/>
      <c r="F36" s="5">
        <f t="shared" si="0"/>
        <v>0</v>
      </c>
      <c r="G36" s="5"/>
      <c r="H36" s="5">
        <f t="shared" si="1"/>
        <v>0</v>
      </c>
      <c r="I36" s="5">
        <f t="shared" si="2"/>
        <v>0</v>
      </c>
      <c r="J36" s="6" t="s">
        <v>60</v>
      </c>
    </row>
    <row r="37" spans="1:10" ht="26.25" thickBot="1" x14ac:dyDescent="0.3">
      <c r="A37" s="7" t="s">
        <v>39</v>
      </c>
      <c r="B37" s="10" t="s">
        <v>114</v>
      </c>
      <c r="C37" s="11" t="s">
        <v>48</v>
      </c>
      <c r="D37" s="11">
        <f>SUM(30+50)</f>
        <v>80</v>
      </c>
      <c r="E37" s="5"/>
      <c r="F37" s="5">
        <f t="shared" si="0"/>
        <v>0</v>
      </c>
      <c r="G37" s="5"/>
      <c r="H37" s="5">
        <f t="shared" si="1"/>
        <v>0</v>
      </c>
      <c r="I37" s="5">
        <f t="shared" si="2"/>
        <v>0</v>
      </c>
      <c r="J37" s="6" t="s">
        <v>60</v>
      </c>
    </row>
    <row r="38" spans="1:10" ht="30.75" customHeight="1" thickBot="1" x14ac:dyDescent="0.3">
      <c r="A38" s="7" t="s">
        <v>40</v>
      </c>
      <c r="B38" s="10" t="s">
        <v>115</v>
      </c>
      <c r="C38" s="11" t="s">
        <v>48</v>
      </c>
      <c r="D38" s="11">
        <v>4</v>
      </c>
      <c r="E38" s="5"/>
      <c r="F38" s="5">
        <f t="shared" si="0"/>
        <v>0</v>
      </c>
      <c r="G38" s="5"/>
      <c r="H38" s="5">
        <f t="shared" si="1"/>
        <v>0</v>
      </c>
      <c r="I38" s="5">
        <f t="shared" si="2"/>
        <v>0</v>
      </c>
      <c r="J38" s="6" t="s">
        <v>60</v>
      </c>
    </row>
    <row r="39" spans="1:10" ht="26.25" thickBot="1" x14ac:dyDescent="0.3">
      <c r="A39" s="7" t="s">
        <v>41</v>
      </c>
      <c r="B39" s="10" t="s">
        <v>116</v>
      </c>
      <c r="C39" s="11" t="s">
        <v>48</v>
      </c>
      <c r="D39" s="11">
        <f>SUM(5+12)</f>
        <v>17</v>
      </c>
      <c r="E39" s="5"/>
      <c r="F39" s="5">
        <f t="shared" si="0"/>
        <v>0</v>
      </c>
      <c r="G39" s="5"/>
      <c r="H39" s="5">
        <f t="shared" si="1"/>
        <v>0</v>
      </c>
      <c r="I39" s="5">
        <f t="shared" si="2"/>
        <v>0</v>
      </c>
      <c r="J39" s="6" t="s">
        <v>60</v>
      </c>
    </row>
    <row r="40" spans="1:10" ht="26.25" thickBot="1" x14ac:dyDescent="0.3">
      <c r="A40" s="7" t="s">
        <v>42</v>
      </c>
      <c r="B40" s="10" t="s">
        <v>117</v>
      </c>
      <c r="C40" s="11" t="s">
        <v>48</v>
      </c>
      <c r="D40" s="11">
        <v>35</v>
      </c>
      <c r="E40" s="5"/>
      <c r="F40" s="5">
        <f t="shared" si="0"/>
        <v>0</v>
      </c>
      <c r="G40" s="5"/>
      <c r="H40" s="5">
        <f t="shared" si="1"/>
        <v>0</v>
      </c>
      <c r="I40" s="5">
        <f t="shared" si="2"/>
        <v>0</v>
      </c>
      <c r="J40" s="6" t="s">
        <v>60</v>
      </c>
    </row>
    <row r="41" spans="1:10" ht="26.25" thickBot="1" x14ac:dyDescent="0.3">
      <c r="A41" s="7" t="s">
        <v>49</v>
      </c>
      <c r="B41" s="10" t="s">
        <v>118</v>
      </c>
      <c r="C41" s="11" t="s">
        <v>48</v>
      </c>
      <c r="D41" s="11">
        <v>25</v>
      </c>
      <c r="E41" s="5"/>
      <c r="F41" s="5">
        <f t="shared" si="0"/>
        <v>0</v>
      </c>
      <c r="G41" s="5"/>
      <c r="H41" s="5">
        <f t="shared" si="1"/>
        <v>0</v>
      </c>
      <c r="I41" s="5">
        <f t="shared" si="2"/>
        <v>0</v>
      </c>
      <c r="J41" s="6" t="s">
        <v>60</v>
      </c>
    </row>
    <row r="42" spans="1:10" ht="30.75" customHeight="1" thickBot="1" x14ac:dyDescent="0.3">
      <c r="A42" s="7" t="s">
        <v>50</v>
      </c>
      <c r="B42" s="10" t="s">
        <v>119</v>
      </c>
      <c r="C42" s="11" t="s">
        <v>48</v>
      </c>
      <c r="D42" s="11">
        <f>SUM(8+24)</f>
        <v>32</v>
      </c>
      <c r="E42" s="5"/>
      <c r="F42" s="5">
        <f t="shared" si="0"/>
        <v>0</v>
      </c>
      <c r="G42" s="5"/>
      <c r="H42" s="5">
        <f t="shared" si="1"/>
        <v>0</v>
      </c>
      <c r="I42" s="5">
        <f t="shared" si="2"/>
        <v>0</v>
      </c>
      <c r="J42" s="6" t="s">
        <v>60</v>
      </c>
    </row>
    <row r="43" spans="1:10" ht="30.75" customHeight="1" thickBot="1" x14ac:dyDescent="0.3">
      <c r="A43" s="7" t="s">
        <v>51</v>
      </c>
      <c r="B43" s="10" t="s">
        <v>120</v>
      </c>
      <c r="C43" s="11" t="s">
        <v>48</v>
      </c>
      <c r="D43" s="11">
        <v>20</v>
      </c>
      <c r="E43" s="5"/>
      <c r="F43" s="5">
        <f t="shared" si="0"/>
        <v>0</v>
      </c>
      <c r="G43" s="5"/>
      <c r="H43" s="5">
        <f t="shared" si="1"/>
        <v>0</v>
      </c>
      <c r="I43" s="5">
        <f t="shared" si="2"/>
        <v>0</v>
      </c>
      <c r="J43" s="6" t="s">
        <v>60</v>
      </c>
    </row>
    <row r="44" spans="1:10" ht="26.25" thickBot="1" x14ac:dyDescent="0.3">
      <c r="A44" s="7" t="s">
        <v>52</v>
      </c>
      <c r="B44" s="10" t="s">
        <v>121</v>
      </c>
      <c r="C44" s="11" t="s">
        <v>8</v>
      </c>
      <c r="D44" s="11">
        <f>SUM(30+30)</f>
        <v>60</v>
      </c>
      <c r="E44" s="5"/>
      <c r="F44" s="5">
        <f t="shared" si="0"/>
        <v>0</v>
      </c>
      <c r="G44" s="5"/>
      <c r="H44" s="5">
        <f t="shared" si="1"/>
        <v>0</v>
      </c>
      <c r="I44" s="5">
        <f t="shared" si="2"/>
        <v>0</v>
      </c>
      <c r="J44" s="6" t="s">
        <v>60</v>
      </c>
    </row>
    <row r="45" spans="1:10" ht="26.25" thickBot="1" x14ac:dyDescent="0.3">
      <c r="A45" s="7" t="s">
        <v>53</v>
      </c>
      <c r="B45" s="10" t="s">
        <v>122</v>
      </c>
      <c r="C45" s="11" t="s">
        <v>8</v>
      </c>
      <c r="D45" s="11">
        <v>30</v>
      </c>
      <c r="E45" s="5"/>
      <c r="F45" s="5">
        <f t="shared" si="0"/>
        <v>0</v>
      </c>
      <c r="G45" s="5"/>
      <c r="H45" s="5">
        <f t="shared" si="1"/>
        <v>0</v>
      </c>
      <c r="I45" s="5">
        <f t="shared" si="2"/>
        <v>0</v>
      </c>
      <c r="J45" s="6" t="s">
        <v>60</v>
      </c>
    </row>
    <row r="46" spans="1:10" ht="26.25" thickBot="1" x14ac:dyDescent="0.3">
      <c r="A46" s="7" t="s">
        <v>54</v>
      </c>
      <c r="B46" s="10" t="s">
        <v>123</v>
      </c>
      <c r="C46" s="11" t="s">
        <v>48</v>
      </c>
      <c r="D46" s="11">
        <v>400</v>
      </c>
      <c r="E46" s="5"/>
      <c r="F46" s="5">
        <f t="shared" si="0"/>
        <v>0</v>
      </c>
      <c r="G46" s="5"/>
      <c r="H46" s="5">
        <f t="shared" si="1"/>
        <v>0</v>
      </c>
      <c r="I46" s="5">
        <f t="shared" si="2"/>
        <v>0</v>
      </c>
      <c r="J46" s="6" t="s">
        <v>60</v>
      </c>
    </row>
    <row r="47" spans="1:10" ht="26.25" thickBot="1" x14ac:dyDescent="0.3">
      <c r="A47" s="7" t="s">
        <v>55</v>
      </c>
      <c r="B47" s="10" t="s">
        <v>124</v>
      </c>
      <c r="C47" s="11" t="s">
        <v>48</v>
      </c>
      <c r="D47" s="11">
        <f>SUM(24+6)</f>
        <v>30</v>
      </c>
      <c r="E47" s="5"/>
      <c r="F47" s="5">
        <f t="shared" si="0"/>
        <v>0</v>
      </c>
      <c r="G47" s="5"/>
      <c r="H47" s="5">
        <f t="shared" si="1"/>
        <v>0</v>
      </c>
      <c r="I47" s="5">
        <f t="shared" si="2"/>
        <v>0</v>
      </c>
      <c r="J47" s="6" t="s">
        <v>60</v>
      </c>
    </row>
    <row r="48" spans="1:10" ht="30.75" customHeight="1" thickBot="1" x14ac:dyDescent="0.3">
      <c r="A48" s="7" t="s">
        <v>56</v>
      </c>
      <c r="B48" s="10" t="s">
        <v>125</v>
      </c>
      <c r="C48" s="11" t="s">
        <v>48</v>
      </c>
      <c r="D48" s="12">
        <f>SUM(8+6)</f>
        <v>14</v>
      </c>
      <c r="E48" s="5"/>
      <c r="F48" s="5">
        <f t="shared" si="0"/>
        <v>0</v>
      </c>
      <c r="G48" s="5"/>
      <c r="H48" s="5">
        <f t="shared" si="1"/>
        <v>0</v>
      </c>
      <c r="I48" s="5">
        <f t="shared" si="2"/>
        <v>0</v>
      </c>
      <c r="J48" s="6" t="s">
        <v>60</v>
      </c>
    </row>
    <row r="49" spans="1:10" ht="26.25" thickBot="1" x14ac:dyDescent="0.3">
      <c r="A49" s="7" t="s">
        <v>57</v>
      </c>
      <c r="B49" s="10" t="s">
        <v>126</v>
      </c>
      <c r="C49" s="11" t="s">
        <v>48</v>
      </c>
      <c r="D49" s="11">
        <f>SUM(10+10)</f>
        <v>20</v>
      </c>
      <c r="E49" s="5"/>
      <c r="F49" s="5">
        <f t="shared" si="0"/>
        <v>0</v>
      </c>
      <c r="G49" s="5"/>
      <c r="H49" s="5">
        <f t="shared" si="1"/>
        <v>0</v>
      </c>
      <c r="I49" s="5">
        <f t="shared" si="2"/>
        <v>0</v>
      </c>
      <c r="J49" s="6" t="s">
        <v>60</v>
      </c>
    </row>
    <row r="50" spans="1:10" ht="26.25" thickBot="1" x14ac:dyDescent="0.3">
      <c r="A50" s="7" t="s">
        <v>58</v>
      </c>
      <c r="B50" s="10" t="s">
        <v>127</v>
      </c>
      <c r="C50" s="11" t="s">
        <v>48</v>
      </c>
      <c r="D50" s="11">
        <f>SUM(800+300)</f>
        <v>1100</v>
      </c>
      <c r="E50" s="5"/>
      <c r="F50" s="5">
        <f t="shared" si="0"/>
        <v>0</v>
      </c>
      <c r="G50" s="5"/>
      <c r="H50" s="5">
        <f t="shared" si="1"/>
        <v>0</v>
      </c>
      <c r="I50" s="5">
        <f t="shared" si="2"/>
        <v>0</v>
      </c>
      <c r="J50" s="6" t="s">
        <v>60</v>
      </c>
    </row>
    <row r="51" spans="1:10" ht="26.25" thickBot="1" x14ac:dyDescent="0.3">
      <c r="A51" s="7" t="s">
        <v>59</v>
      </c>
      <c r="B51" s="10" t="s">
        <v>128</v>
      </c>
      <c r="C51" s="11" t="s">
        <v>48</v>
      </c>
      <c r="D51" s="11">
        <v>10</v>
      </c>
      <c r="E51" s="5"/>
      <c r="F51" s="5">
        <f t="shared" si="0"/>
        <v>0</v>
      </c>
      <c r="G51" s="5"/>
      <c r="H51" s="5">
        <f t="shared" si="1"/>
        <v>0</v>
      </c>
      <c r="I51" s="5">
        <f t="shared" si="2"/>
        <v>0</v>
      </c>
      <c r="J51" s="6" t="s">
        <v>60</v>
      </c>
    </row>
    <row r="52" spans="1:10" ht="26.25" thickBot="1" x14ac:dyDescent="0.3">
      <c r="A52" s="7" t="s">
        <v>61</v>
      </c>
      <c r="B52" s="10" t="s">
        <v>129</v>
      </c>
      <c r="C52" s="11" t="s">
        <v>48</v>
      </c>
      <c r="D52" s="11">
        <f>SUM(20+12)</f>
        <v>32</v>
      </c>
      <c r="E52" s="5"/>
      <c r="F52" s="5">
        <f t="shared" si="0"/>
        <v>0</v>
      </c>
      <c r="G52" s="5"/>
      <c r="H52" s="5">
        <f t="shared" si="1"/>
        <v>0</v>
      </c>
      <c r="I52" s="5">
        <f t="shared" si="2"/>
        <v>0</v>
      </c>
      <c r="J52" s="6" t="s">
        <v>60</v>
      </c>
    </row>
    <row r="53" spans="1:10" ht="26.25" thickBot="1" x14ac:dyDescent="0.3">
      <c r="A53" s="7" t="s">
        <v>62</v>
      </c>
      <c r="B53" s="10" t="s">
        <v>130</v>
      </c>
      <c r="C53" s="11" t="s">
        <v>48</v>
      </c>
      <c r="D53" s="11">
        <v>20</v>
      </c>
      <c r="E53" s="5"/>
      <c r="F53" s="5">
        <f t="shared" si="0"/>
        <v>0</v>
      </c>
      <c r="G53" s="5"/>
      <c r="H53" s="5">
        <f t="shared" si="1"/>
        <v>0</v>
      </c>
      <c r="I53" s="5">
        <f t="shared" si="2"/>
        <v>0</v>
      </c>
      <c r="J53" s="6" t="s">
        <v>60</v>
      </c>
    </row>
    <row r="54" spans="1:10" ht="26.25" thickBot="1" x14ac:dyDescent="0.3">
      <c r="A54" s="7" t="s">
        <v>63</v>
      </c>
      <c r="B54" s="10" t="s">
        <v>131</v>
      </c>
      <c r="C54" s="11" t="s">
        <v>48</v>
      </c>
      <c r="D54" s="11">
        <v>500</v>
      </c>
      <c r="E54" s="5"/>
      <c r="F54" s="5">
        <f t="shared" si="0"/>
        <v>0</v>
      </c>
      <c r="G54" s="5"/>
      <c r="H54" s="5">
        <f t="shared" si="1"/>
        <v>0</v>
      </c>
      <c r="I54" s="5">
        <f t="shared" si="2"/>
        <v>0</v>
      </c>
      <c r="J54" s="6" t="s">
        <v>60</v>
      </c>
    </row>
    <row r="55" spans="1:10" ht="26.25" thickBot="1" x14ac:dyDescent="0.3">
      <c r="A55" s="7" t="s">
        <v>64</v>
      </c>
      <c r="B55" s="10" t="s">
        <v>132</v>
      </c>
      <c r="C55" s="11" t="s">
        <v>48</v>
      </c>
      <c r="D55" s="11">
        <v>80</v>
      </c>
      <c r="E55" s="5"/>
      <c r="F55" s="5">
        <f t="shared" si="0"/>
        <v>0</v>
      </c>
      <c r="G55" s="5"/>
      <c r="H55" s="5">
        <f t="shared" si="1"/>
        <v>0</v>
      </c>
      <c r="I55" s="5">
        <f t="shared" si="2"/>
        <v>0</v>
      </c>
      <c r="J55" s="6" t="s">
        <v>60</v>
      </c>
    </row>
    <row r="56" spans="1:10" ht="26.25" thickBot="1" x14ac:dyDescent="0.3">
      <c r="A56" s="7" t="s">
        <v>65</v>
      </c>
      <c r="B56" s="10" t="s">
        <v>149</v>
      </c>
      <c r="C56" s="11" t="s">
        <v>48</v>
      </c>
      <c r="D56" s="11">
        <v>300</v>
      </c>
      <c r="E56" s="5"/>
      <c r="F56" s="5">
        <f t="shared" si="0"/>
        <v>0</v>
      </c>
      <c r="G56" s="5"/>
      <c r="H56" s="5">
        <f t="shared" si="1"/>
        <v>0</v>
      </c>
      <c r="I56" s="5">
        <f t="shared" si="2"/>
        <v>0</v>
      </c>
      <c r="J56" s="6" t="s">
        <v>60</v>
      </c>
    </row>
    <row r="57" spans="1:10" ht="30.75" customHeight="1" thickBot="1" x14ac:dyDescent="0.3">
      <c r="A57" s="7" t="s">
        <v>66</v>
      </c>
      <c r="B57" s="10" t="s">
        <v>150</v>
      </c>
      <c r="C57" s="11" t="s">
        <v>48</v>
      </c>
      <c r="D57" s="11">
        <v>4</v>
      </c>
      <c r="E57" s="5"/>
      <c r="F57" s="5">
        <f t="shared" si="0"/>
        <v>0</v>
      </c>
      <c r="G57" s="5"/>
      <c r="H57" s="5">
        <f t="shared" si="1"/>
        <v>0</v>
      </c>
      <c r="I57" s="5">
        <f t="shared" si="2"/>
        <v>0</v>
      </c>
      <c r="J57" s="6" t="s">
        <v>60</v>
      </c>
    </row>
    <row r="58" spans="1:10" ht="30.75" customHeight="1" thickBot="1" x14ac:dyDescent="0.3">
      <c r="A58" s="7" t="s">
        <v>67</v>
      </c>
      <c r="B58" s="10" t="s">
        <v>133</v>
      </c>
      <c r="C58" s="11" t="s">
        <v>48</v>
      </c>
      <c r="D58" s="11">
        <v>25</v>
      </c>
      <c r="E58" s="5"/>
      <c r="F58" s="5">
        <f t="shared" si="0"/>
        <v>0</v>
      </c>
      <c r="G58" s="5"/>
      <c r="H58" s="5">
        <f t="shared" si="1"/>
        <v>0</v>
      </c>
      <c r="I58" s="5">
        <f t="shared" si="2"/>
        <v>0</v>
      </c>
      <c r="J58" s="6" t="s">
        <v>60</v>
      </c>
    </row>
    <row r="59" spans="1:10" ht="26.25" thickBot="1" x14ac:dyDescent="0.3">
      <c r="A59" s="7" t="s">
        <v>68</v>
      </c>
      <c r="B59" s="10" t="s">
        <v>134</v>
      </c>
      <c r="C59" s="11" t="s">
        <v>48</v>
      </c>
      <c r="D59" s="11">
        <f>SUM(8+6)</f>
        <v>14</v>
      </c>
      <c r="E59" s="5"/>
      <c r="F59" s="5">
        <f t="shared" si="0"/>
        <v>0</v>
      </c>
      <c r="G59" s="5"/>
      <c r="H59" s="5">
        <f t="shared" si="1"/>
        <v>0</v>
      </c>
      <c r="I59" s="5">
        <f t="shared" si="2"/>
        <v>0</v>
      </c>
      <c r="J59" s="6" t="s">
        <v>60</v>
      </c>
    </row>
    <row r="60" spans="1:10" ht="30.75" customHeight="1" thickBot="1" x14ac:dyDescent="0.3">
      <c r="A60" s="7" t="s">
        <v>69</v>
      </c>
      <c r="B60" s="10" t="s">
        <v>135</v>
      </c>
      <c r="C60" s="11" t="s">
        <v>48</v>
      </c>
      <c r="D60" s="11">
        <f>SUM(20+20)</f>
        <v>40</v>
      </c>
      <c r="E60" s="5"/>
      <c r="F60" s="5">
        <f t="shared" si="0"/>
        <v>0</v>
      </c>
      <c r="G60" s="5"/>
      <c r="H60" s="5">
        <f t="shared" si="1"/>
        <v>0</v>
      </c>
      <c r="I60" s="5">
        <f t="shared" si="2"/>
        <v>0</v>
      </c>
      <c r="J60" s="6" t="s">
        <v>60</v>
      </c>
    </row>
    <row r="61" spans="1:10" ht="26.25" thickBot="1" x14ac:dyDescent="0.3">
      <c r="A61" s="7" t="s">
        <v>70</v>
      </c>
      <c r="B61" s="10" t="s">
        <v>136</v>
      </c>
      <c r="C61" s="11" t="s">
        <v>48</v>
      </c>
      <c r="D61" s="11">
        <f>SUM(5+6)</f>
        <v>11</v>
      </c>
      <c r="E61" s="5"/>
      <c r="F61" s="5">
        <f t="shared" si="0"/>
        <v>0</v>
      </c>
      <c r="G61" s="5"/>
      <c r="H61" s="5">
        <f t="shared" si="1"/>
        <v>0</v>
      </c>
      <c r="I61" s="5">
        <f t="shared" si="2"/>
        <v>0</v>
      </c>
      <c r="J61" s="6" t="s">
        <v>60</v>
      </c>
    </row>
    <row r="62" spans="1:10" ht="26.25" thickBot="1" x14ac:dyDescent="0.3">
      <c r="A62" s="7" t="s">
        <v>71</v>
      </c>
      <c r="B62" s="10" t="s">
        <v>137</v>
      </c>
      <c r="C62" s="11" t="s">
        <v>48</v>
      </c>
      <c r="D62" s="11">
        <f>SUM(15+6)</f>
        <v>21</v>
      </c>
      <c r="E62" s="5"/>
      <c r="F62" s="5">
        <f t="shared" si="0"/>
        <v>0</v>
      </c>
      <c r="G62" s="5"/>
      <c r="H62" s="5">
        <f t="shared" si="1"/>
        <v>0</v>
      </c>
      <c r="I62" s="5">
        <f t="shared" si="2"/>
        <v>0</v>
      </c>
      <c r="J62" s="6" t="s">
        <v>60</v>
      </c>
    </row>
    <row r="63" spans="1:10" ht="30.75" customHeight="1" thickBot="1" x14ac:dyDescent="0.3">
      <c r="A63" s="7" t="s">
        <v>72</v>
      </c>
      <c r="B63" s="10" t="s">
        <v>138</v>
      </c>
      <c r="C63" s="11" t="s">
        <v>48</v>
      </c>
      <c r="D63" s="11">
        <v>8</v>
      </c>
      <c r="E63" s="5"/>
      <c r="F63" s="5">
        <f t="shared" si="0"/>
        <v>0</v>
      </c>
      <c r="G63" s="5"/>
      <c r="H63" s="5">
        <f t="shared" si="1"/>
        <v>0</v>
      </c>
      <c r="I63" s="5">
        <f t="shared" si="2"/>
        <v>0</v>
      </c>
      <c r="J63" s="6" t="s">
        <v>60</v>
      </c>
    </row>
    <row r="64" spans="1:10" ht="26.25" thickBot="1" x14ac:dyDescent="0.3">
      <c r="A64" s="7" t="s">
        <v>73</v>
      </c>
      <c r="B64" s="10" t="s">
        <v>139</v>
      </c>
      <c r="C64" s="11" t="s">
        <v>48</v>
      </c>
      <c r="D64" s="11">
        <f>SUM(30+6)</f>
        <v>36</v>
      </c>
      <c r="E64" s="5"/>
      <c r="F64" s="5">
        <f t="shared" si="0"/>
        <v>0</v>
      </c>
      <c r="G64" s="5"/>
      <c r="H64" s="5">
        <f t="shared" si="1"/>
        <v>0</v>
      </c>
      <c r="I64" s="5">
        <f t="shared" si="2"/>
        <v>0</v>
      </c>
      <c r="J64" s="6" t="s">
        <v>60</v>
      </c>
    </row>
    <row r="65" spans="1:11" ht="26.25" thickBot="1" x14ac:dyDescent="0.3">
      <c r="A65" s="7" t="s">
        <v>74</v>
      </c>
      <c r="B65" s="10" t="s">
        <v>140</v>
      </c>
      <c r="C65" s="11" t="s">
        <v>48</v>
      </c>
      <c r="D65" s="12">
        <v>6</v>
      </c>
      <c r="E65" s="5"/>
      <c r="F65" s="5">
        <f t="shared" si="0"/>
        <v>0</v>
      </c>
      <c r="G65" s="5"/>
      <c r="H65" s="5">
        <f t="shared" si="1"/>
        <v>0</v>
      </c>
      <c r="I65" s="5">
        <f t="shared" si="2"/>
        <v>0</v>
      </c>
      <c r="J65" s="6" t="s">
        <v>60</v>
      </c>
    </row>
    <row r="66" spans="1:11" ht="26.25" thickBot="1" x14ac:dyDescent="0.3">
      <c r="A66" s="7" t="s">
        <v>75</v>
      </c>
      <c r="B66" s="10" t="s">
        <v>141</v>
      </c>
      <c r="C66" s="11" t="s">
        <v>48</v>
      </c>
      <c r="D66" s="11">
        <f>SUM(15+6)</f>
        <v>21</v>
      </c>
      <c r="E66" s="5"/>
      <c r="F66" s="5">
        <f t="shared" si="0"/>
        <v>0</v>
      </c>
      <c r="G66" s="5"/>
      <c r="H66" s="5">
        <f t="shared" si="1"/>
        <v>0</v>
      </c>
      <c r="I66" s="5">
        <f t="shared" si="2"/>
        <v>0</v>
      </c>
      <c r="J66" s="6" t="s">
        <v>60</v>
      </c>
    </row>
    <row r="67" spans="1:11" ht="30.75" customHeight="1" thickBot="1" x14ac:dyDescent="0.3">
      <c r="A67" s="7" t="s">
        <v>76</v>
      </c>
      <c r="B67" s="10" t="s">
        <v>142</v>
      </c>
      <c r="C67" s="11" t="s">
        <v>48</v>
      </c>
      <c r="D67" s="11">
        <v>8</v>
      </c>
      <c r="E67" s="5"/>
      <c r="F67" s="5">
        <f t="shared" si="0"/>
        <v>0</v>
      </c>
      <c r="G67" s="5"/>
      <c r="H67" s="5">
        <f t="shared" si="1"/>
        <v>0</v>
      </c>
      <c r="I67" s="5">
        <f t="shared" si="2"/>
        <v>0</v>
      </c>
      <c r="J67" s="6" t="s">
        <v>60</v>
      </c>
    </row>
    <row r="68" spans="1:11" ht="26.25" thickBot="1" x14ac:dyDescent="0.3">
      <c r="A68" s="7" t="s">
        <v>77</v>
      </c>
      <c r="B68" s="10" t="s">
        <v>143</v>
      </c>
      <c r="C68" s="11" t="s">
        <v>48</v>
      </c>
      <c r="D68" s="11">
        <v>2</v>
      </c>
      <c r="E68" s="5"/>
      <c r="F68" s="5">
        <f t="shared" si="0"/>
        <v>0</v>
      </c>
      <c r="G68" s="5"/>
      <c r="H68" s="5">
        <f t="shared" si="1"/>
        <v>0</v>
      </c>
      <c r="I68" s="5">
        <f t="shared" si="2"/>
        <v>0</v>
      </c>
      <c r="J68" s="6" t="s">
        <v>60</v>
      </c>
    </row>
    <row r="69" spans="1:11" ht="26.25" thickBot="1" x14ac:dyDescent="0.3">
      <c r="A69" s="7" t="s">
        <v>78</v>
      </c>
      <c r="B69" s="10" t="s">
        <v>144</v>
      </c>
      <c r="C69" s="11" t="s">
        <v>48</v>
      </c>
      <c r="D69" s="11">
        <f>SUM(8+3)</f>
        <v>11</v>
      </c>
      <c r="E69" s="5"/>
      <c r="F69" s="5">
        <f t="shared" si="0"/>
        <v>0</v>
      </c>
      <c r="G69" s="5"/>
      <c r="H69" s="5">
        <f t="shared" si="1"/>
        <v>0</v>
      </c>
      <c r="I69" s="5">
        <f t="shared" si="2"/>
        <v>0</v>
      </c>
      <c r="J69" s="6" t="s">
        <v>60</v>
      </c>
    </row>
    <row r="70" spans="1:11" ht="26.25" thickBot="1" x14ac:dyDescent="0.3">
      <c r="A70" s="7" t="s">
        <v>79</v>
      </c>
      <c r="B70" s="10" t="s">
        <v>145</v>
      </c>
      <c r="C70" s="11" t="s">
        <v>48</v>
      </c>
      <c r="D70" s="11">
        <f>SUM(60+3)</f>
        <v>63</v>
      </c>
      <c r="E70" s="5"/>
      <c r="F70" s="5">
        <f t="shared" si="0"/>
        <v>0</v>
      </c>
      <c r="G70" s="5"/>
      <c r="H70" s="5">
        <f t="shared" si="1"/>
        <v>0</v>
      </c>
      <c r="I70" s="5">
        <f t="shared" si="2"/>
        <v>0</v>
      </c>
      <c r="J70" s="6" t="s">
        <v>60</v>
      </c>
    </row>
    <row r="71" spans="1:11" ht="26.25" thickBot="1" x14ac:dyDescent="0.3">
      <c r="A71" s="7" t="s">
        <v>80</v>
      </c>
      <c r="B71" s="10" t="s">
        <v>146</v>
      </c>
      <c r="C71" s="11" t="s">
        <v>48</v>
      </c>
      <c r="D71" s="11">
        <f>SUM(60+3+2)</f>
        <v>65</v>
      </c>
      <c r="E71" s="5"/>
      <c r="F71" s="5">
        <f t="shared" ref="F71:F119" si="3">(D71*E71)</f>
        <v>0</v>
      </c>
      <c r="G71" s="5"/>
      <c r="H71" s="5">
        <f t="shared" ref="H71:H119" si="4">(F71*G71)</f>
        <v>0</v>
      </c>
      <c r="I71" s="5">
        <f t="shared" ref="I71:I119" si="5">SUM(F71+H71)</f>
        <v>0</v>
      </c>
      <c r="J71" s="6" t="s">
        <v>60</v>
      </c>
    </row>
    <row r="72" spans="1:11" ht="26.25" thickBot="1" x14ac:dyDescent="0.3">
      <c r="A72" s="7" t="s">
        <v>81</v>
      </c>
      <c r="B72" s="17" t="s">
        <v>147</v>
      </c>
      <c r="C72" s="18" t="s">
        <v>8</v>
      </c>
      <c r="D72" s="11">
        <f>SUM(50+10)</f>
        <v>60</v>
      </c>
      <c r="E72" s="5"/>
      <c r="F72" s="5">
        <f t="shared" si="3"/>
        <v>0</v>
      </c>
      <c r="G72" s="5"/>
      <c r="H72" s="5">
        <f t="shared" si="4"/>
        <v>0</v>
      </c>
      <c r="I72" s="5">
        <f t="shared" si="5"/>
        <v>0</v>
      </c>
      <c r="J72" s="6" t="s">
        <v>60</v>
      </c>
    </row>
    <row r="73" spans="1:11" ht="26.25" thickBot="1" x14ac:dyDescent="0.3">
      <c r="A73" s="7" t="s">
        <v>82</v>
      </c>
      <c r="B73" s="23" t="s">
        <v>152</v>
      </c>
      <c r="C73" s="24" t="s">
        <v>48</v>
      </c>
      <c r="D73" s="22">
        <v>10</v>
      </c>
      <c r="E73" s="19"/>
      <c r="F73" s="19">
        <f t="shared" si="3"/>
        <v>0</v>
      </c>
      <c r="G73" s="19"/>
      <c r="H73" s="19">
        <f t="shared" si="4"/>
        <v>0</v>
      </c>
      <c r="I73" s="19">
        <f t="shared" si="5"/>
        <v>0</v>
      </c>
      <c r="J73" s="6" t="s">
        <v>60</v>
      </c>
    </row>
    <row r="74" spans="1:11" ht="26.25" thickBot="1" x14ac:dyDescent="0.3">
      <c r="A74" s="7" t="s">
        <v>157</v>
      </c>
      <c r="B74" s="25" t="s">
        <v>153</v>
      </c>
      <c r="C74" s="24" t="s">
        <v>48</v>
      </c>
      <c r="D74" s="22">
        <v>10</v>
      </c>
      <c r="E74" s="18"/>
      <c r="F74" s="19">
        <f t="shared" si="3"/>
        <v>0</v>
      </c>
      <c r="G74" s="19"/>
      <c r="H74" s="19">
        <f t="shared" si="4"/>
        <v>0</v>
      </c>
      <c r="I74" s="19">
        <f t="shared" si="5"/>
        <v>0</v>
      </c>
      <c r="J74" s="6" t="s">
        <v>60</v>
      </c>
      <c r="K74" s="20"/>
    </row>
    <row r="75" spans="1:11" ht="26.25" thickBot="1" x14ac:dyDescent="0.3">
      <c r="A75" s="7" t="s">
        <v>158</v>
      </c>
      <c r="B75" s="25" t="s">
        <v>156</v>
      </c>
      <c r="C75" s="24" t="s">
        <v>48</v>
      </c>
      <c r="D75" s="22">
        <f>SUM(5+3)</f>
        <v>8</v>
      </c>
      <c r="E75" s="18"/>
      <c r="F75" s="19">
        <f t="shared" si="3"/>
        <v>0</v>
      </c>
      <c r="G75" s="19"/>
      <c r="H75" s="19">
        <f t="shared" si="4"/>
        <v>0</v>
      </c>
      <c r="I75" s="19">
        <f t="shared" si="5"/>
        <v>0</v>
      </c>
      <c r="J75" s="6" t="s">
        <v>60</v>
      </c>
      <c r="K75" s="21"/>
    </row>
    <row r="76" spans="1:11" ht="26.25" thickBot="1" x14ac:dyDescent="0.3">
      <c r="A76" s="7" t="s">
        <v>159</v>
      </c>
      <c r="B76" s="23" t="s">
        <v>155</v>
      </c>
      <c r="C76" s="24" t="s">
        <v>48</v>
      </c>
      <c r="D76" s="22">
        <f>SUM(10+3)</f>
        <v>13</v>
      </c>
      <c r="E76" s="18"/>
      <c r="F76" s="19">
        <f t="shared" si="3"/>
        <v>0</v>
      </c>
      <c r="G76" s="19"/>
      <c r="H76" s="19">
        <f t="shared" si="4"/>
        <v>0</v>
      </c>
      <c r="I76" s="19">
        <f t="shared" si="5"/>
        <v>0</v>
      </c>
      <c r="J76" s="6" t="s">
        <v>60</v>
      </c>
      <c r="K76" s="21"/>
    </row>
    <row r="77" spans="1:11" ht="26.25" thickBot="1" x14ac:dyDescent="0.3">
      <c r="A77" s="7" t="s">
        <v>160</v>
      </c>
      <c r="B77" s="23" t="s">
        <v>154</v>
      </c>
      <c r="C77" s="24" t="s">
        <v>48</v>
      </c>
      <c r="D77" s="22">
        <v>10</v>
      </c>
      <c r="E77" s="19"/>
      <c r="F77" s="19">
        <f t="shared" si="3"/>
        <v>0</v>
      </c>
      <c r="G77" s="19"/>
      <c r="H77" s="19">
        <f t="shared" si="4"/>
        <v>0</v>
      </c>
      <c r="I77" s="19">
        <f t="shared" si="5"/>
        <v>0</v>
      </c>
      <c r="J77" s="6" t="s">
        <v>60</v>
      </c>
    </row>
    <row r="78" spans="1:11" ht="26.25" thickBot="1" x14ac:dyDescent="0.3">
      <c r="A78" s="7" t="s">
        <v>161</v>
      </c>
      <c r="B78" s="25" t="s">
        <v>151</v>
      </c>
      <c r="C78" s="24" t="s">
        <v>48</v>
      </c>
      <c r="D78" s="22">
        <v>150</v>
      </c>
      <c r="E78" s="19"/>
      <c r="F78" s="19">
        <f t="shared" si="3"/>
        <v>0</v>
      </c>
      <c r="G78" s="19"/>
      <c r="H78" s="19">
        <f t="shared" si="4"/>
        <v>0</v>
      </c>
      <c r="I78" s="19">
        <f t="shared" si="5"/>
        <v>0</v>
      </c>
      <c r="J78" s="6" t="s">
        <v>60</v>
      </c>
    </row>
    <row r="79" spans="1:11" ht="26.25" thickBot="1" x14ac:dyDescent="0.3">
      <c r="A79" s="7" t="s">
        <v>162</v>
      </c>
      <c r="B79" s="27" t="s">
        <v>164</v>
      </c>
      <c r="C79" s="28" t="s">
        <v>48</v>
      </c>
      <c r="D79" s="29">
        <v>60</v>
      </c>
      <c r="E79" s="26"/>
      <c r="F79" s="19">
        <f t="shared" si="3"/>
        <v>0</v>
      </c>
      <c r="G79" s="26"/>
      <c r="H79" s="19">
        <f t="shared" si="4"/>
        <v>0</v>
      </c>
      <c r="I79" s="19">
        <f t="shared" si="5"/>
        <v>0</v>
      </c>
      <c r="J79" s="6" t="s">
        <v>60</v>
      </c>
    </row>
    <row r="80" spans="1:11" ht="26.25" thickBot="1" x14ac:dyDescent="0.3">
      <c r="A80" s="7" t="s">
        <v>163</v>
      </c>
      <c r="B80" s="27" t="s">
        <v>166</v>
      </c>
      <c r="C80" s="28" t="s">
        <v>48</v>
      </c>
      <c r="D80" s="29">
        <v>100</v>
      </c>
      <c r="E80" s="26"/>
      <c r="F80" s="19">
        <f t="shared" si="3"/>
        <v>0</v>
      </c>
      <c r="G80" s="26"/>
      <c r="H80" s="19">
        <f t="shared" si="4"/>
        <v>0</v>
      </c>
      <c r="I80" s="19">
        <f t="shared" si="5"/>
        <v>0</v>
      </c>
      <c r="J80" s="6" t="s">
        <v>60</v>
      </c>
    </row>
    <row r="81" spans="1:10" ht="26.25" thickBot="1" x14ac:dyDescent="0.3">
      <c r="A81" s="7" t="s">
        <v>165</v>
      </c>
      <c r="B81" s="27" t="s">
        <v>168</v>
      </c>
      <c r="C81" s="28" t="s">
        <v>48</v>
      </c>
      <c r="D81" s="29">
        <v>10</v>
      </c>
      <c r="E81" s="26"/>
      <c r="F81" s="19">
        <f t="shared" si="3"/>
        <v>0</v>
      </c>
      <c r="G81" s="26"/>
      <c r="H81" s="19">
        <f t="shared" si="4"/>
        <v>0</v>
      </c>
      <c r="I81" s="19">
        <f t="shared" si="5"/>
        <v>0</v>
      </c>
      <c r="J81" s="6" t="s">
        <v>60</v>
      </c>
    </row>
    <row r="82" spans="1:10" ht="26.25" thickBot="1" x14ac:dyDescent="0.3">
      <c r="A82" s="7" t="s">
        <v>167</v>
      </c>
      <c r="B82" s="27" t="s">
        <v>170</v>
      </c>
      <c r="C82" s="28" t="s">
        <v>48</v>
      </c>
      <c r="D82" s="29">
        <v>50</v>
      </c>
      <c r="E82" s="26"/>
      <c r="F82" s="19">
        <f t="shared" si="3"/>
        <v>0</v>
      </c>
      <c r="G82" s="26"/>
      <c r="H82" s="19">
        <f t="shared" si="4"/>
        <v>0</v>
      </c>
      <c r="I82" s="19">
        <f t="shared" si="5"/>
        <v>0</v>
      </c>
      <c r="J82" s="6" t="s">
        <v>60</v>
      </c>
    </row>
    <row r="83" spans="1:10" ht="26.25" thickBot="1" x14ac:dyDescent="0.3">
      <c r="A83" s="7" t="s">
        <v>169</v>
      </c>
      <c r="B83" s="27" t="s">
        <v>172</v>
      </c>
      <c r="C83" s="28" t="s">
        <v>48</v>
      </c>
      <c r="D83" s="29">
        <v>120</v>
      </c>
      <c r="E83" s="26"/>
      <c r="F83" s="19">
        <f t="shared" si="3"/>
        <v>0</v>
      </c>
      <c r="G83" s="26"/>
      <c r="H83" s="19">
        <f t="shared" si="4"/>
        <v>0</v>
      </c>
      <c r="I83" s="19">
        <f t="shared" si="5"/>
        <v>0</v>
      </c>
      <c r="J83" s="6" t="s">
        <v>60</v>
      </c>
    </row>
    <row r="84" spans="1:10" ht="26.25" thickBot="1" x14ac:dyDescent="0.3">
      <c r="A84" s="7" t="s">
        <v>171</v>
      </c>
      <c r="B84" s="27" t="s">
        <v>174</v>
      </c>
      <c r="C84" s="28" t="s">
        <v>48</v>
      </c>
      <c r="D84" s="29">
        <v>96</v>
      </c>
      <c r="E84" s="26"/>
      <c r="F84" s="19">
        <f t="shared" si="3"/>
        <v>0</v>
      </c>
      <c r="G84" s="26"/>
      <c r="H84" s="19">
        <f t="shared" si="4"/>
        <v>0</v>
      </c>
      <c r="I84" s="19">
        <f t="shared" si="5"/>
        <v>0</v>
      </c>
      <c r="J84" s="6" t="s">
        <v>60</v>
      </c>
    </row>
    <row r="85" spans="1:10" ht="33" customHeight="1" thickBot="1" x14ac:dyDescent="0.3">
      <c r="A85" s="7" t="s">
        <v>173</v>
      </c>
      <c r="B85" s="27" t="s">
        <v>176</v>
      </c>
      <c r="C85" s="28" t="s">
        <v>48</v>
      </c>
      <c r="D85" s="29">
        <v>35</v>
      </c>
      <c r="E85" s="26"/>
      <c r="F85" s="19">
        <f t="shared" si="3"/>
        <v>0</v>
      </c>
      <c r="G85" s="26"/>
      <c r="H85" s="19">
        <f t="shared" si="4"/>
        <v>0</v>
      </c>
      <c r="I85" s="19">
        <f t="shared" si="5"/>
        <v>0</v>
      </c>
      <c r="J85" s="6" t="s">
        <v>60</v>
      </c>
    </row>
    <row r="86" spans="1:10" ht="26.25" thickBot="1" x14ac:dyDescent="0.3">
      <c r="A86" s="7" t="s">
        <v>175</v>
      </c>
      <c r="B86" s="27" t="s">
        <v>178</v>
      </c>
      <c r="C86" s="28" t="s">
        <v>48</v>
      </c>
      <c r="D86" s="29">
        <v>50</v>
      </c>
      <c r="E86" s="26"/>
      <c r="F86" s="19">
        <f t="shared" si="3"/>
        <v>0</v>
      </c>
      <c r="G86" s="26"/>
      <c r="H86" s="19">
        <f t="shared" si="4"/>
        <v>0</v>
      </c>
      <c r="I86" s="19">
        <f t="shared" si="5"/>
        <v>0</v>
      </c>
      <c r="J86" s="6" t="s">
        <v>60</v>
      </c>
    </row>
    <row r="87" spans="1:10" ht="26.25" thickBot="1" x14ac:dyDescent="0.3">
      <c r="A87" s="7" t="s">
        <v>177</v>
      </c>
      <c r="B87" s="27" t="s">
        <v>180</v>
      </c>
      <c r="C87" s="28" t="s">
        <v>48</v>
      </c>
      <c r="D87" s="29">
        <v>60</v>
      </c>
      <c r="E87" s="26"/>
      <c r="F87" s="19">
        <f t="shared" si="3"/>
        <v>0</v>
      </c>
      <c r="G87" s="26"/>
      <c r="H87" s="19">
        <f t="shared" si="4"/>
        <v>0</v>
      </c>
      <c r="I87" s="19">
        <f t="shared" si="5"/>
        <v>0</v>
      </c>
      <c r="J87" s="6" t="s">
        <v>60</v>
      </c>
    </row>
    <row r="88" spans="1:10" ht="26.25" thickBot="1" x14ac:dyDescent="0.3">
      <c r="A88" s="7" t="s">
        <v>179</v>
      </c>
      <c r="B88" s="27" t="s">
        <v>182</v>
      </c>
      <c r="C88" s="28" t="s">
        <v>48</v>
      </c>
      <c r="D88" s="29">
        <v>30</v>
      </c>
      <c r="E88" s="26"/>
      <c r="F88" s="19">
        <f t="shared" si="3"/>
        <v>0</v>
      </c>
      <c r="G88" s="26"/>
      <c r="H88" s="19">
        <f t="shared" si="4"/>
        <v>0</v>
      </c>
      <c r="I88" s="19">
        <f t="shared" si="5"/>
        <v>0</v>
      </c>
      <c r="J88" s="6" t="s">
        <v>60</v>
      </c>
    </row>
    <row r="89" spans="1:10" ht="26.25" thickBot="1" x14ac:dyDescent="0.3">
      <c r="A89" s="7" t="s">
        <v>181</v>
      </c>
      <c r="B89" s="27" t="s">
        <v>184</v>
      </c>
      <c r="C89" s="28" t="s">
        <v>48</v>
      </c>
      <c r="D89" s="29">
        <v>30</v>
      </c>
      <c r="E89" s="26"/>
      <c r="F89" s="19">
        <f t="shared" si="3"/>
        <v>0</v>
      </c>
      <c r="G89" s="26"/>
      <c r="H89" s="19">
        <f t="shared" si="4"/>
        <v>0</v>
      </c>
      <c r="I89" s="19">
        <f t="shared" si="5"/>
        <v>0</v>
      </c>
      <c r="J89" s="6" t="s">
        <v>60</v>
      </c>
    </row>
    <row r="90" spans="1:10" ht="95.25" customHeight="1" thickBot="1" x14ac:dyDescent="0.3">
      <c r="A90" s="7" t="s">
        <v>183</v>
      </c>
      <c r="B90" s="27" t="s">
        <v>186</v>
      </c>
      <c r="C90" s="28" t="s">
        <v>48</v>
      </c>
      <c r="D90" s="29">
        <v>100</v>
      </c>
      <c r="E90" s="26"/>
      <c r="F90" s="19">
        <f t="shared" si="3"/>
        <v>0</v>
      </c>
      <c r="G90" s="26"/>
      <c r="H90" s="19">
        <f t="shared" si="4"/>
        <v>0</v>
      </c>
      <c r="I90" s="19">
        <f t="shared" si="5"/>
        <v>0</v>
      </c>
      <c r="J90" s="6" t="s">
        <v>60</v>
      </c>
    </row>
    <row r="91" spans="1:10" ht="26.25" thickBot="1" x14ac:dyDescent="0.3">
      <c r="A91" s="7" t="s">
        <v>185</v>
      </c>
      <c r="B91" s="27" t="s">
        <v>188</v>
      </c>
      <c r="C91" s="28" t="s">
        <v>48</v>
      </c>
      <c r="D91" s="29">
        <v>400</v>
      </c>
      <c r="E91" s="26"/>
      <c r="F91" s="19">
        <f t="shared" si="3"/>
        <v>0</v>
      </c>
      <c r="G91" s="26"/>
      <c r="H91" s="19">
        <f t="shared" si="4"/>
        <v>0</v>
      </c>
      <c r="I91" s="19">
        <f t="shared" si="5"/>
        <v>0</v>
      </c>
      <c r="J91" s="6" t="s">
        <v>60</v>
      </c>
    </row>
    <row r="92" spans="1:10" ht="26.25" thickBot="1" x14ac:dyDescent="0.3">
      <c r="A92" s="7" t="s">
        <v>187</v>
      </c>
      <c r="B92" s="27" t="s">
        <v>190</v>
      </c>
      <c r="C92" s="28" t="s">
        <v>48</v>
      </c>
      <c r="D92" s="29">
        <v>250</v>
      </c>
      <c r="E92" s="26"/>
      <c r="F92" s="19">
        <f t="shared" si="3"/>
        <v>0</v>
      </c>
      <c r="G92" s="26"/>
      <c r="H92" s="19">
        <f t="shared" si="4"/>
        <v>0</v>
      </c>
      <c r="I92" s="19">
        <f t="shared" si="5"/>
        <v>0</v>
      </c>
      <c r="J92" s="6" t="s">
        <v>60</v>
      </c>
    </row>
    <row r="93" spans="1:10" ht="26.25" thickBot="1" x14ac:dyDescent="0.3">
      <c r="A93" s="7" t="s">
        <v>189</v>
      </c>
      <c r="B93" s="27" t="s">
        <v>192</v>
      </c>
      <c r="C93" s="28" t="s">
        <v>193</v>
      </c>
      <c r="D93" s="29">
        <v>100</v>
      </c>
      <c r="E93" s="26"/>
      <c r="F93" s="19">
        <f t="shared" si="3"/>
        <v>0</v>
      </c>
      <c r="G93" s="26"/>
      <c r="H93" s="19">
        <f t="shared" si="4"/>
        <v>0</v>
      </c>
      <c r="I93" s="19">
        <f t="shared" si="5"/>
        <v>0</v>
      </c>
      <c r="J93" s="6" t="s">
        <v>60</v>
      </c>
    </row>
    <row r="94" spans="1:10" ht="26.25" thickBot="1" x14ac:dyDescent="0.3">
      <c r="A94" s="7" t="s">
        <v>191</v>
      </c>
      <c r="B94" s="27" t="s">
        <v>195</v>
      </c>
      <c r="C94" s="28" t="s">
        <v>193</v>
      </c>
      <c r="D94" s="29">
        <v>100</v>
      </c>
      <c r="E94" s="26"/>
      <c r="F94" s="19">
        <f t="shared" si="3"/>
        <v>0</v>
      </c>
      <c r="G94" s="26"/>
      <c r="H94" s="19">
        <f t="shared" si="4"/>
        <v>0</v>
      </c>
      <c r="I94" s="19">
        <f t="shared" si="5"/>
        <v>0</v>
      </c>
      <c r="J94" s="6" t="s">
        <v>60</v>
      </c>
    </row>
    <row r="95" spans="1:10" ht="26.25" thickBot="1" x14ac:dyDescent="0.3">
      <c r="A95" s="7" t="s">
        <v>194</v>
      </c>
      <c r="B95" s="27" t="s">
        <v>197</v>
      </c>
      <c r="C95" s="28" t="s">
        <v>8</v>
      </c>
      <c r="D95" s="29">
        <v>10</v>
      </c>
      <c r="E95" s="26"/>
      <c r="F95" s="19">
        <f t="shared" si="3"/>
        <v>0</v>
      </c>
      <c r="G95" s="26"/>
      <c r="H95" s="19">
        <f t="shared" si="4"/>
        <v>0</v>
      </c>
      <c r="I95" s="19">
        <f t="shared" si="5"/>
        <v>0</v>
      </c>
      <c r="J95" s="6" t="s">
        <v>60</v>
      </c>
    </row>
    <row r="96" spans="1:10" ht="26.25" thickBot="1" x14ac:dyDescent="0.3">
      <c r="A96" s="7" t="s">
        <v>196</v>
      </c>
      <c r="B96" s="27" t="s">
        <v>199</v>
      </c>
      <c r="C96" s="28" t="s">
        <v>48</v>
      </c>
      <c r="D96" s="29">
        <v>200</v>
      </c>
      <c r="E96" s="26"/>
      <c r="F96" s="19">
        <f t="shared" si="3"/>
        <v>0</v>
      </c>
      <c r="G96" s="26"/>
      <c r="H96" s="19">
        <f t="shared" si="4"/>
        <v>0</v>
      </c>
      <c r="I96" s="19">
        <f t="shared" si="5"/>
        <v>0</v>
      </c>
      <c r="J96" s="6" t="s">
        <v>60</v>
      </c>
    </row>
    <row r="97" spans="1:10" ht="26.25" thickBot="1" x14ac:dyDescent="0.3">
      <c r="A97" s="7" t="s">
        <v>198</v>
      </c>
      <c r="B97" s="27" t="s">
        <v>201</v>
      </c>
      <c r="C97" s="28" t="s">
        <v>48</v>
      </c>
      <c r="D97" s="29">
        <v>120</v>
      </c>
      <c r="E97" s="26"/>
      <c r="F97" s="19">
        <f t="shared" si="3"/>
        <v>0</v>
      </c>
      <c r="G97" s="26"/>
      <c r="H97" s="19">
        <f t="shared" si="4"/>
        <v>0</v>
      </c>
      <c r="I97" s="19">
        <f t="shared" si="5"/>
        <v>0</v>
      </c>
      <c r="J97" s="6" t="s">
        <v>60</v>
      </c>
    </row>
    <row r="98" spans="1:10" ht="26.25" thickBot="1" x14ac:dyDescent="0.3">
      <c r="A98" s="7" t="s">
        <v>200</v>
      </c>
      <c r="B98" s="27" t="s">
        <v>203</v>
      </c>
      <c r="C98" s="28" t="s">
        <v>48</v>
      </c>
      <c r="D98" s="29">
        <v>120</v>
      </c>
      <c r="E98" s="26"/>
      <c r="F98" s="19">
        <f t="shared" si="3"/>
        <v>0</v>
      </c>
      <c r="G98" s="26"/>
      <c r="H98" s="19">
        <f t="shared" si="4"/>
        <v>0</v>
      </c>
      <c r="I98" s="19">
        <f t="shared" si="5"/>
        <v>0</v>
      </c>
      <c r="J98" s="6" t="s">
        <v>60</v>
      </c>
    </row>
    <row r="99" spans="1:10" ht="26.25" thickBot="1" x14ac:dyDescent="0.3">
      <c r="A99" s="7" t="s">
        <v>202</v>
      </c>
      <c r="B99" s="27" t="s">
        <v>205</v>
      </c>
      <c r="C99" s="28" t="s">
        <v>48</v>
      </c>
      <c r="D99" s="29">
        <v>20</v>
      </c>
      <c r="E99" s="26"/>
      <c r="F99" s="19">
        <f t="shared" si="3"/>
        <v>0</v>
      </c>
      <c r="G99" s="26"/>
      <c r="H99" s="19">
        <f t="shared" si="4"/>
        <v>0</v>
      </c>
      <c r="I99" s="19">
        <f t="shared" si="5"/>
        <v>0</v>
      </c>
      <c r="J99" s="6" t="s">
        <v>60</v>
      </c>
    </row>
    <row r="100" spans="1:10" ht="26.25" thickBot="1" x14ac:dyDescent="0.3">
      <c r="A100" s="7" t="s">
        <v>204</v>
      </c>
      <c r="B100" s="27" t="s">
        <v>207</v>
      </c>
      <c r="C100" s="28" t="s">
        <v>48</v>
      </c>
      <c r="D100" s="29">
        <v>90</v>
      </c>
      <c r="E100" s="26"/>
      <c r="F100" s="19">
        <f t="shared" si="3"/>
        <v>0</v>
      </c>
      <c r="G100" s="26"/>
      <c r="H100" s="19">
        <f t="shared" si="4"/>
        <v>0</v>
      </c>
      <c r="I100" s="19">
        <f t="shared" si="5"/>
        <v>0</v>
      </c>
      <c r="J100" s="6" t="s">
        <v>60</v>
      </c>
    </row>
    <row r="101" spans="1:10" ht="26.25" thickBot="1" x14ac:dyDescent="0.3">
      <c r="A101" s="7" t="s">
        <v>206</v>
      </c>
      <c r="B101" s="27" t="s">
        <v>209</v>
      </c>
      <c r="C101" s="28" t="s">
        <v>48</v>
      </c>
      <c r="D101" s="29">
        <v>12</v>
      </c>
      <c r="E101" s="26"/>
      <c r="F101" s="19">
        <f t="shared" si="3"/>
        <v>0</v>
      </c>
      <c r="G101" s="26"/>
      <c r="H101" s="19">
        <f t="shared" si="4"/>
        <v>0</v>
      </c>
      <c r="I101" s="19">
        <f t="shared" si="5"/>
        <v>0</v>
      </c>
      <c r="J101" s="6" t="s">
        <v>60</v>
      </c>
    </row>
    <row r="102" spans="1:10" ht="26.25" thickBot="1" x14ac:dyDescent="0.3">
      <c r="A102" s="7" t="s">
        <v>208</v>
      </c>
      <c r="B102" s="27" t="s">
        <v>211</v>
      </c>
      <c r="C102" s="28" t="s">
        <v>48</v>
      </c>
      <c r="D102" s="29">
        <v>24</v>
      </c>
      <c r="E102" s="26"/>
      <c r="F102" s="19">
        <f t="shared" si="3"/>
        <v>0</v>
      </c>
      <c r="G102" s="26"/>
      <c r="H102" s="19">
        <f t="shared" si="4"/>
        <v>0</v>
      </c>
      <c r="I102" s="19">
        <f t="shared" si="5"/>
        <v>0</v>
      </c>
      <c r="J102" s="6" t="s">
        <v>60</v>
      </c>
    </row>
    <row r="103" spans="1:10" ht="26.25" thickBot="1" x14ac:dyDescent="0.3">
      <c r="A103" s="7" t="s">
        <v>210</v>
      </c>
      <c r="B103" s="27" t="s">
        <v>213</v>
      </c>
      <c r="C103" s="28" t="s">
        <v>48</v>
      </c>
      <c r="D103" s="29">
        <v>15</v>
      </c>
      <c r="E103" s="26"/>
      <c r="F103" s="19">
        <f t="shared" si="3"/>
        <v>0</v>
      </c>
      <c r="G103" s="26"/>
      <c r="H103" s="19">
        <f t="shared" si="4"/>
        <v>0</v>
      </c>
      <c r="I103" s="19">
        <f t="shared" si="5"/>
        <v>0</v>
      </c>
      <c r="J103" s="6" t="s">
        <v>60</v>
      </c>
    </row>
    <row r="104" spans="1:10" ht="26.25" thickBot="1" x14ac:dyDescent="0.3">
      <c r="A104" s="7" t="s">
        <v>212</v>
      </c>
      <c r="B104" s="27" t="s">
        <v>215</v>
      </c>
      <c r="C104" s="28" t="s">
        <v>193</v>
      </c>
      <c r="D104" s="29">
        <v>10</v>
      </c>
      <c r="E104" s="26"/>
      <c r="F104" s="19">
        <f t="shared" si="3"/>
        <v>0</v>
      </c>
      <c r="G104" s="26"/>
      <c r="H104" s="19">
        <f t="shared" si="4"/>
        <v>0</v>
      </c>
      <c r="I104" s="19">
        <f t="shared" si="5"/>
        <v>0</v>
      </c>
      <c r="J104" s="6" t="s">
        <v>60</v>
      </c>
    </row>
    <row r="105" spans="1:10" ht="26.25" thickBot="1" x14ac:dyDescent="0.3">
      <c r="A105" s="7" t="s">
        <v>214</v>
      </c>
      <c r="B105" s="27" t="s">
        <v>217</v>
      </c>
      <c r="C105" s="28" t="s">
        <v>48</v>
      </c>
      <c r="D105" s="29">
        <v>40</v>
      </c>
      <c r="E105" s="26"/>
      <c r="F105" s="19">
        <f t="shared" si="3"/>
        <v>0</v>
      </c>
      <c r="G105" s="26"/>
      <c r="H105" s="19">
        <f t="shared" si="4"/>
        <v>0</v>
      </c>
      <c r="I105" s="19">
        <f t="shared" si="5"/>
        <v>0</v>
      </c>
      <c r="J105" s="6" t="s">
        <v>60</v>
      </c>
    </row>
    <row r="106" spans="1:10" ht="26.25" thickBot="1" x14ac:dyDescent="0.3">
      <c r="A106" s="7" t="s">
        <v>216</v>
      </c>
      <c r="B106" s="27" t="s">
        <v>219</v>
      </c>
      <c r="C106" s="28" t="s">
        <v>48</v>
      </c>
      <c r="D106" s="29">
        <v>60</v>
      </c>
      <c r="E106" s="26"/>
      <c r="F106" s="19">
        <f t="shared" si="3"/>
        <v>0</v>
      </c>
      <c r="G106" s="26"/>
      <c r="H106" s="19">
        <f t="shared" si="4"/>
        <v>0</v>
      </c>
      <c r="I106" s="19">
        <f t="shared" si="5"/>
        <v>0</v>
      </c>
      <c r="J106" s="6" t="s">
        <v>60</v>
      </c>
    </row>
    <row r="107" spans="1:10" ht="26.25" thickBot="1" x14ac:dyDescent="0.3">
      <c r="A107" s="7" t="s">
        <v>218</v>
      </c>
      <c r="B107" s="27" t="s">
        <v>221</v>
      </c>
      <c r="C107" s="28" t="s">
        <v>48</v>
      </c>
      <c r="D107" s="29">
        <v>24</v>
      </c>
      <c r="E107" s="26"/>
      <c r="F107" s="19">
        <f t="shared" si="3"/>
        <v>0</v>
      </c>
      <c r="G107" s="26"/>
      <c r="H107" s="19">
        <f t="shared" si="4"/>
        <v>0</v>
      </c>
      <c r="I107" s="19">
        <f t="shared" si="5"/>
        <v>0</v>
      </c>
      <c r="J107" s="6" t="s">
        <v>60</v>
      </c>
    </row>
    <row r="108" spans="1:10" ht="26.25" thickBot="1" x14ac:dyDescent="0.3">
      <c r="A108" s="7" t="s">
        <v>220</v>
      </c>
      <c r="B108" s="27" t="s">
        <v>223</v>
      </c>
      <c r="C108" s="28" t="s">
        <v>48</v>
      </c>
      <c r="D108" s="29">
        <v>4</v>
      </c>
      <c r="E108" s="26"/>
      <c r="F108" s="19">
        <f t="shared" si="3"/>
        <v>0</v>
      </c>
      <c r="G108" s="26"/>
      <c r="H108" s="19">
        <f t="shared" si="4"/>
        <v>0</v>
      </c>
      <c r="I108" s="19">
        <f t="shared" si="5"/>
        <v>0</v>
      </c>
      <c r="J108" s="6" t="s">
        <v>60</v>
      </c>
    </row>
    <row r="109" spans="1:10" ht="26.25" thickBot="1" x14ac:dyDescent="0.3">
      <c r="A109" s="7" t="s">
        <v>222</v>
      </c>
      <c r="B109" s="27" t="s">
        <v>225</v>
      </c>
      <c r="C109" s="28" t="s">
        <v>48</v>
      </c>
      <c r="D109" s="29">
        <v>4</v>
      </c>
      <c r="E109" s="26"/>
      <c r="F109" s="19">
        <f t="shared" si="3"/>
        <v>0</v>
      </c>
      <c r="G109" s="26"/>
      <c r="H109" s="19">
        <f t="shared" si="4"/>
        <v>0</v>
      </c>
      <c r="I109" s="19">
        <f t="shared" si="5"/>
        <v>0</v>
      </c>
      <c r="J109" s="6" t="s">
        <v>60</v>
      </c>
    </row>
    <row r="110" spans="1:10" ht="26.25" thickBot="1" x14ac:dyDescent="0.3">
      <c r="A110" s="7" t="s">
        <v>224</v>
      </c>
      <c r="B110" s="27" t="s">
        <v>227</v>
      </c>
      <c r="C110" s="28" t="s">
        <v>48</v>
      </c>
      <c r="D110" s="29">
        <v>20</v>
      </c>
      <c r="E110" s="26"/>
      <c r="F110" s="19">
        <f t="shared" si="3"/>
        <v>0</v>
      </c>
      <c r="G110" s="26"/>
      <c r="H110" s="19">
        <f t="shared" si="4"/>
        <v>0</v>
      </c>
      <c r="I110" s="19">
        <f t="shared" si="5"/>
        <v>0</v>
      </c>
      <c r="J110" s="6" t="s">
        <v>60</v>
      </c>
    </row>
    <row r="111" spans="1:10" ht="26.25" thickBot="1" x14ac:dyDescent="0.3">
      <c r="A111" s="7" t="s">
        <v>226</v>
      </c>
      <c r="B111" s="27" t="s">
        <v>229</v>
      </c>
      <c r="C111" s="28" t="s">
        <v>48</v>
      </c>
      <c r="D111" s="29">
        <v>4</v>
      </c>
      <c r="E111" s="26"/>
      <c r="F111" s="19">
        <f t="shared" si="3"/>
        <v>0</v>
      </c>
      <c r="G111" s="26"/>
      <c r="H111" s="19">
        <f t="shared" si="4"/>
        <v>0</v>
      </c>
      <c r="I111" s="19">
        <f t="shared" si="5"/>
        <v>0</v>
      </c>
      <c r="J111" s="6" t="s">
        <v>60</v>
      </c>
    </row>
    <row r="112" spans="1:10" ht="26.25" thickBot="1" x14ac:dyDescent="0.3">
      <c r="A112" s="7" t="s">
        <v>228</v>
      </c>
      <c r="B112" s="27" t="s">
        <v>231</v>
      </c>
      <c r="C112" s="28" t="s">
        <v>48</v>
      </c>
      <c r="D112" s="29">
        <v>2</v>
      </c>
      <c r="E112" s="26"/>
      <c r="F112" s="19">
        <f t="shared" si="3"/>
        <v>0</v>
      </c>
      <c r="G112" s="26"/>
      <c r="H112" s="19">
        <f t="shared" si="4"/>
        <v>0</v>
      </c>
      <c r="I112" s="19">
        <f t="shared" si="5"/>
        <v>0</v>
      </c>
      <c r="J112" s="6" t="s">
        <v>60</v>
      </c>
    </row>
    <row r="113" spans="1:10" ht="26.25" thickBot="1" x14ac:dyDescent="0.3">
      <c r="A113" s="7" t="s">
        <v>235</v>
      </c>
      <c r="B113" s="27" t="s">
        <v>232</v>
      </c>
      <c r="C113" s="28" t="s">
        <v>48</v>
      </c>
      <c r="D113" s="29">
        <v>2</v>
      </c>
      <c r="E113" s="26"/>
      <c r="F113" s="19">
        <f t="shared" si="3"/>
        <v>0</v>
      </c>
      <c r="G113" s="26"/>
      <c r="H113" s="19">
        <f t="shared" si="4"/>
        <v>0</v>
      </c>
      <c r="I113" s="19">
        <f t="shared" si="5"/>
        <v>0</v>
      </c>
      <c r="J113" s="6" t="s">
        <v>60</v>
      </c>
    </row>
    <row r="114" spans="1:10" ht="26.25" thickBot="1" x14ac:dyDescent="0.3">
      <c r="A114" s="7" t="s">
        <v>236</v>
      </c>
      <c r="B114" s="27" t="s">
        <v>233</v>
      </c>
      <c r="C114" s="28" t="s">
        <v>48</v>
      </c>
      <c r="D114" s="29">
        <v>5</v>
      </c>
      <c r="E114" s="26"/>
      <c r="F114" s="19">
        <f t="shared" si="3"/>
        <v>0</v>
      </c>
      <c r="G114" s="26"/>
      <c r="H114" s="19">
        <f t="shared" si="4"/>
        <v>0</v>
      </c>
      <c r="I114" s="19">
        <f t="shared" si="5"/>
        <v>0</v>
      </c>
      <c r="J114" s="6" t="s">
        <v>60</v>
      </c>
    </row>
    <row r="115" spans="1:10" ht="26.25" thickBot="1" x14ac:dyDescent="0.3">
      <c r="A115" s="7" t="s">
        <v>237</v>
      </c>
      <c r="B115" s="27" t="s">
        <v>234</v>
      </c>
      <c r="C115" s="28" t="s">
        <v>8</v>
      </c>
      <c r="D115" s="29">
        <v>2</v>
      </c>
      <c r="E115" s="26"/>
      <c r="F115" s="19">
        <f t="shared" si="3"/>
        <v>0</v>
      </c>
      <c r="G115" s="26"/>
      <c r="H115" s="19">
        <f t="shared" si="4"/>
        <v>0</v>
      </c>
      <c r="I115" s="19">
        <f t="shared" si="5"/>
        <v>0</v>
      </c>
      <c r="J115" s="6" t="s">
        <v>60</v>
      </c>
    </row>
    <row r="116" spans="1:10" ht="26.25" thickBot="1" x14ac:dyDescent="0.3">
      <c r="A116" s="7" t="s">
        <v>238</v>
      </c>
      <c r="B116" s="27" t="s">
        <v>239</v>
      </c>
      <c r="C116" s="28" t="s">
        <v>48</v>
      </c>
      <c r="D116" s="29">
        <v>40</v>
      </c>
      <c r="E116" s="26"/>
      <c r="F116" s="19">
        <f t="shared" si="3"/>
        <v>0</v>
      </c>
      <c r="G116" s="26"/>
      <c r="H116" s="19">
        <f t="shared" si="4"/>
        <v>0</v>
      </c>
      <c r="I116" s="19">
        <f t="shared" si="5"/>
        <v>0</v>
      </c>
      <c r="J116" s="6" t="s">
        <v>60</v>
      </c>
    </row>
    <row r="117" spans="1:10" ht="26.25" thickBot="1" x14ac:dyDescent="0.3">
      <c r="A117" s="7" t="s">
        <v>240</v>
      </c>
      <c r="B117" s="27" t="s">
        <v>244</v>
      </c>
      <c r="C117" s="28" t="s">
        <v>48</v>
      </c>
      <c r="D117" s="29">
        <v>35</v>
      </c>
      <c r="E117" s="26"/>
      <c r="F117" s="19">
        <f t="shared" si="3"/>
        <v>0</v>
      </c>
      <c r="G117" s="26"/>
      <c r="H117" s="19">
        <f t="shared" si="4"/>
        <v>0</v>
      </c>
      <c r="I117" s="19">
        <f t="shared" si="5"/>
        <v>0</v>
      </c>
      <c r="J117" s="6" t="s">
        <v>60</v>
      </c>
    </row>
    <row r="118" spans="1:10" ht="26.25" thickBot="1" x14ac:dyDescent="0.3">
      <c r="A118" s="7" t="s">
        <v>245</v>
      </c>
      <c r="B118" s="27" t="s">
        <v>243</v>
      </c>
      <c r="C118" s="28" t="s">
        <v>48</v>
      </c>
      <c r="D118" s="29">
        <v>6</v>
      </c>
      <c r="E118" s="26"/>
      <c r="F118" s="19">
        <f t="shared" si="3"/>
        <v>0</v>
      </c>
      <c r="G118" s="26"/>
      <c r="H118" s="19">
        <f t="shared" si="4"/>
        <v>0</v>
      </c>
      <c r="I118" s="19">
        <f t="shared" si="5"/>
        <v>0</v>
      </c>
      <c r="J118" s="6" t="s">
        <v>60</v>
      </c>
    </row>
    <row r="119" spans="1:10" ht="26.25" thickBot="1" x14ac:dyDescent="0.3">
      <c r="A119" s="7" t="s">
        <v>246</v>
      </c>
      <c r="B119" s="27" t="s">
        <v>230</v>
      </c>
      <c r="C119" s="28" t="s">
        <v>48</v>
      </c>
      <c r="D119" s="29">
        <f>SUM(6+2)</f>
        <v>8</v>
      </c>
      <c r="E119" s="26"/>
      <c r="F119" s="19">
        <f t="shared" si="3"/>
        <v>0</v>
      </c>
      <c r="G119" s="26"/>
      <c r="H119" s="19">
        <f t="shared" si="4"/>
        <v>0</v>
      </c>
      <c r="I119" s="19">
        <f t="shared" si="5"/>
        <v>0</v>
      </c>
      <c r="J119" s="6" t="s">
        <v>60</v>
      </c>
    </row>
    <row r="120" spans="1:10" ht="33" customHeight="1" thickBot="1" x14ac:dyDescent="0.3">
      <c r="A120" s="30" t="s">
        <v>47</v>
      </c>
      <c r="B120" s="31"/>
      <c r="C120" s="31"/>
      <c r="D120" s="31"/>
      <c r="E120" s="32"/>
      <c r="F120" s="13">
        <f>SUM(F34:F119)</f>
        <v>0</v>
      </c>
      <c r="G120" s="14"/>
      <c r="H120" s="15">
        <f>SUM(H34:H119)</f>
        <v>0</v>
      </c>
      <c r="I120" s="15">
        <f>SUM(I34:I119)</f>
        <v>0</v>
      </c>
      <c r="J120" s="16"/>
    </row>
  </sheetData>
  <mergeCells count="5">
    <mergeCell ref="A120:E120"/>
    <mergeCell ref="A1:J1"/>
    <mergeCell ref="A2:J2"/>
    <mergeCell ref="A4:J4"/>
    <mergeCell ref="A3:J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2023-06-15T10:14:26Z</dcterms:modified>
</cp:coreProperties>
</file>